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5f5564a76137f5/Documents/Springstone/Price Transparency/2024/"/>
    </mc:Choice>
  </mc:AlternateContent>
  <xr:revisionPtr revIDLastSave="1" documentId="8_{89F349B4-3CBD-4C20-A74A-8D3396E98DAC}" xr6:coauthVersionLast="47" xr6:coauthVersionMax="47" xr10:uidLastSave="{4562BBA7-0AE3-4E58-89D1-7FC514E7E876}"/>
  <workbookProtection workbookAlgorithmName="SHA-512" workbookHashValue="7eb1F3p59BtrV4KPi+vtmYgjGSmKeouCI7t+HpiwI0v4eqMfzAAovh/HwOGu68WopeJKQyZEPLHj1NirnQoGDA==" workbookSaltValue="xa8w/7PhgR0R6PGfKG+Twg==" workbookSpinCount="100000" lockStructure="1"/>
  <bookViews>
    <workbookView xWindow="5565" yWindow="360" windowWidth="19125" windowHeight="11340" xr2:uid="{44AF11EA-9062-45D8-A91D-CA2A9C9A40CA}"/>
  </bookViews>
  <sheets>
    <sheet name="SHOPPABLE SERVICE" sheetId="1" r:id="rId1"/>
    <sheet name="Sheet2" sheetId="2" state="hidden" r:id="rId2"/>
  </sheets>
  <definedNames>
    <definedName name="DATA">Sheet2!$E$2:$M$64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2" l="1"/>
  <c r="E63" i="2"/>
  <c r="E64" i="2"/>
  <c r="E45" i="2"/>
  <c r="E44" i="2"/>
  <c r="E41" i="2"/>
  <c r="E42" i="2"/>
  <c r="E58" i="2"/>
  <c r="E59" i="2"/>
  <c r="E60" i="2"/>
  <c r="E61" i="2"/>
  <c r="E37" i="2"/>
  <c r="E36" i="2"/>
  <c r="E10" i="2"/>
  <c r="E12" i="2"/>
  <c r="E49" i="2"/>
  <c r="E50" i="2"/>
  <c r="E51" i="2"/>
  <c r="E52" i="2"/>
  <c r="E53" i="2"/>
  <c r="E54" i="2"/>
  <c r="E55" i="2"/>
  <c r="E56" i="2"/>
  <c r="E57" i="2"/>
  <c r="E30" i="2"/>
  <c r="E31" i="2"/>
  <c r="E47" i="2"/>
  <c r="E48" i="2"/>
  <c r="E29" i="2"/>
  <c r="E28" i="2"/>
  <c r="I18" i="1"/>
  <c r="D2" i="1"/>
  <c r="I23" i="1"/>
  <c r="H23" i="1"/>
  <c r="H18" i="1"/>
  <c r="I9" i="1"/>
  <c r="H9" i="1"/>
  <c r="E3" i="2"/>
  <c r="E4" i="2"/>
  <c r="E5" i="2"/>
  <c r="E6" i="2"/>
  <c r="E7" i="2"/>
  <c r="E8" i="2"/>
  <c r="E9" i="2"/>
  <c r="E11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32" i="2"/>
  <c r="E33" i="2"/>
  <c r="E34" i="2"/>
  <c r="E35" i="2"/>
  <c r="E38" i="2"/>
  <c r="E39" i="2"/>
  <c r="E40" i="2"/>
  <c r="E43" i="2"/>
  <c r="E46" i="2"/>
  <c r="E2" i="2"/>
  <c r="D18" i="1" l="1"/>
  <c r="D9" i="1"/>
  <c r="D23" i="1"/>
</calcChain>
</file>

<file path=xl/sharedStrings.xml><?xml version="1.0" encoding="utf-8"?>
<sst xmlns="http://schemas.openxmlformats.org/spreadsheetml/2006/main" count="569" uniqueCount="125">
  <si>
    <t>SHOPPABLE SERVICE</t>
  </si>
  <si>
    <t>DISCOUNTED     CASH PRICE                        (NO INSURANCE)</t>
  </si>
  <si>
    <t>INTENSIVE OUTPATIENT SERVICES (IOP)</t>
  </si>
  <si>
    <t>Facility</t>
  </si>
  <si>
    <t>INSURANCE COMPANY</t>
  </si>
  <si>
    <t>Insurance Roll UP</t>
  </si>
  <si>
    <t>Payor Type</t>
  </si>
  <si>
    <t>IP MH</t>
  </si>
  <si>
    <t>IP CD</t>
  </si>
  <si>
    <t>IP Detox Rehab</t>
  </si>
  <si>
    <t>PHP RATE</t>
  </si>
  <si>
    <t>IOP RATE</t>
  </si>
  <si>
    <t>ECT</t>
  </si>
  <si>
    <t>Bridge on Discharge (Rev 513)</t>
  </si>
  <si>
    <t>Status</t>
  </si>
  <si>
    <t>6Degrees Health</t>
  </si>
  <si>
    <t>6 Degrees Health</t>
  </si>
  <si>
    <t>Commercial</t>
  </si>
  <si>
    <t>Aetna</t>
  </si>
  <si>
    <t>Medicare Advantage</t>
  </si>
  <si>
    <t>100% of Medicare</t>
  </si>
  <si>
    <t>American Behavioral</t>
  </si>
  <si>
    <t>BCBS/Anthem</t>
  </si>
  <si>
    <t>Beacon</t>
  </si>
  <si>
    <t>Behavioral Health System</t>
  </si>
  <si>
    <t>Bright Health</t>
  </si>
  <si>
    <t>Managed Medicaid</t>
  </si>
  <si>
    <t>Cigna</t>
  </si>
  <si>
    <t>Compsych</t>
  </si>
  <si>
    <t>ComPsych</t>
  </si>
  <si>
    <t>75% of billed charges</t>
  </si>
  <si>
    <t>First Health</t>
  </si>
  <si>
    <t>70% of billed charges</t>
  </si>
  <si>
    <t>Healthsmart</t>
  </si>
  <si>
    <t>80% of billed charges</t>
  </si>
  <si>
    <t>Humana Behavioral Health</t>
  </si>
  <si>
    <t>Humana</t>
  </si>
  <si>
    <t>Imagine Health</t>
  </si>
  <si>
    <t>Magellan</t>
  </si>
  <si>
    <t>Molina</t>
  </si>
  <si>
    <t>130% OF MCR</t>
  </si>
  <si>
    <t>Multiplan</t>
  </si>
  <si>
    <t>MULTIPLAN/PHCS/BEECH STREET</t>
  </si>
  <si>
    <t>Provider Networks of America</t>
  </si>
  <si>
    <t>85% of Billed Charges</t>
  </si>
  <si>
    <t>TriCare East</t>
  </si>
  <si>
    <t>Other Governmental</t>
  </si>
  <si>
    <t>100% TriCare Allowable</t>
  </si>
  <si>
    <t>United Behavioral Health</t>
  </si>
  <si>
    <t>UBH</t>
  </si>
  <si>
    <t>VA</t>
  </si>
  <si>
    <t>INPATIENT PSYCHIATRIC/MENTAL WELLNESS and/or SUBSTANCE USE DISORDER/CHEMICAL DEPENDENCY HOSPITALIZATION</t>
  </si>
  <si>
    <t>PARTIAL HOSPITALIZATION (PHP)</t>
  </si>
  <si>
    <t>GROSS CHARGE</t>
  </si>
  <si>
    <t>&lt;---- Choose plan from drop down list</t>
  </si>
  <si>
    <t>Revenue Code 0114, 0124, 0116, 0126</t>
  </si>
  <si>
    <t xml:space="preserve">Revenue Code 0912, 0913, 0914, 0915
CPT/HCPCS Code </t>
  </si>
  <si>
    <t>Revenue Code 0905, 0906
CPT/HCPCS Code 90853</t>
  </si>
  <si>
    <t>Footnotes:</t>
  </si>
  <si>
    <r>
      <t>BILLING CODE(S)</t>
    </r>
    <r>
      <rPr>
        <vertAlign val="superscript"/>
        <sz val="11"/>
        <color theme="1"/>
        <rFont val="Calibri"/>
        <family val="2"/>
        <scheme val="minor"/>
      </rPr>
      <t>(1)</t>
    </r>
  </si>
  <si>
    <t>(1)  Billing Codes may vary by plan</t>
  </si>
  <si>
    <r>
      <t>NEGOTIATED RATE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</si>
  <si>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>DE-IDENTIFIED MINIMUM RATE (ALL CONTRACTS)</t>
    </r>
    <r>
      <rPr>
        <vertAlign val="superscript"/>
        <sz val="11"/>
        <color theme="1"/>
        <rFont val="Calibri"/>
        <family val="2"/>
        <scheme val="minor"/>
      </rPr>
      <t>(3)</t>
    </r>
  </si>
  <si>
    <r>
      <t>DE-IDENTIFIED MAXIMUM RATE (ALL CONTRACTS)</t>
    </r>
    <r>
      <rPr>
        <vertAlign val="superscript"/>
        <sz val="11"/>
        <color theme="1"/>
        <rFont val="Calibri"/>
        <family val="2"/>
        <scheme val="minor"/>
      </rPr>
      <t>(4)</t>
    </r>
  </si>
  <si>
    <t>(3)  Minimum rate does not include services reimbursed on a case rate, percentage of charge, or any format other than per diem methodology</t>
  </si>
  <si>
    <t>(4)  Maximum rate does not include services reimbursed on a case rate, percentage of charge, or any format other than per diem methodology</t>
  </si>
  <si>
    <t>100% of Medicaid</t>
  </si>
  <si>
    <t>Healthscope</t>
  </si>
  <si>
    <t>Carrollton Springs</t>
  </si>
  <si>
    <t>Aetna Better Health</t>
  </si>
  <si>
    <t>Amerigroup</t>
  </si>
  <si>
    <t>Baylor Quality Alliance</t>
  </si>
  <si>
    <t>BCBS</t>
  </si>
  <si>
    <t>Care N Care</t>
  </si>
  <si>
    <t>Cenpatico/Superior</t>
  </si>
  <si>
    <t>Cenpatico</t>
  </si>
  <si>
    <t>Healthcare Highways</t>
  </si>
  <si>
    <t>Healthcare Highways Health Plan</t>
  </si>
  <si>
    <t>HealthSCOPE</t>
  </si>
  <si>
    <t>Healthspring</t>
  </si>
  <si>
    <t>MHN</t>
  </si>
  <si>
    <t>QuikTrip</t>
  </si>
  <si>
    <t>Quik Trip</t>
  </si>
  <si>
    <t>Scott and White Health Plan</t>
  </si>
  <si>
    <t>SWHP</t>
  </si>
  <si>
    <t>TriCare West</t>
  </si>
  <si>
    <t>140% of Medicare</t>
  </si>
  <si>
    <t>91.5% of TriCare Rate</t>
  </si>
  <si>
    <t>95% of TriCare Rate</t>
  </si>
  <si>
    <t>95% of TriCare Rate
1/2 Day PHP Rate (OPPS)</t>
  </si>
  <si>
    <t>Commercial Traditional</t>
  </si>
  <si>
    <t>Commercial Essentials/Premier/ HP</t>
  </si>
  <si>
    <t>Commercial Adv/MyBlue Health</t>
  </si>
  <si>
    <t>Medicare</t>
  </si>
  <si>
    <t>Medicaid</t>
  </si>
  <si>
    <t>Carisk</t>
  </si>
  <si>
    <t>Cook Children's Health Plan</t>
  </si>
  <si>
    <t>Evernorth/Cigna</t>
  </si>
  <si>
    <t>Evry Healthcare</t>
  </si>
  <si>
    <t>Mines &amp; Associates</t>
  </si>
  <si>
    <t>MULTIPLAN/PHCS (auto)</t>
  </si>
  <si>
    <t>MULTIPLAN/PHCS (Work Comp)</t>
  </si>
  <si>
    <t>Tricare</t>
  </si>
  <si>
    <t>110% Medicaid</t>
  </si>
  <si>
    <t>$365 More Intensive
$261 Less Intensive</t>
  </si>
  <si>
    <t>$346 More Intensive
$247 Less Intensive</t>
  </si>
  <si>
    <t>200% of Medicare</t>
  </si>
  <si>
    <t>64% of billed charges</t>
  </si>
  <si>
    <t>Lesser of 90% of state auto rate or group health rate</t>
  </si>
  <si>
    <t>Lesser of 85% of state WC rate or group health rate</t>
  </si>
  <si>
    <t>Lesser of 68% of billed charges or $875 per diem</t>
  </si>
  <si>
    <t>Lesser of 68% of billed charges or $500 per diem</t>
  </si>
  <si>
    <t>$473.00 - General (Rev 912)
$526 - Intensive (Rev 913)</t>
  </si>
  <si>
    <t>(2)  Negotiated rate includes any contracted rate with a third party payor.  Rate reflected were effective on 1/1/24</t>
  </si>
  <si>
    <t>Alliance Coal Health Plan</t>
  </si>
  <si>
    <t>Ambetter</t>
  </si>
  <si>
    <t>Imperial Health</t>
  </si>
  <si>
    <t>USFHP</t>
  </si>
  <si>
    <t>VA CCN</t>
  </si>
  <si>
    <t>Commercialx</t>
  </si>
  <si>
    <t>Not Contracted/Covered Service</t>
  </si>
  <si>
    <t>Refer to Applicable  Health Plan Rates</t>
  </si>
  <si>
    <t>125% of Medicare</t>
  </si>
  <si>
    <t>120% of Medicare</t>
  </si>
  <si>
    <t>BCBS/Anthem (Commercialx)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</si>
</sst>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 applyAlignment="1">
      <alignment horizontal="center" wrapText="1"/>
    </xf>
    <xf numFmtId="0" fontId="0" fillId="2" borderId="5" xfId="0" applyFill="1" applyBorder="1"/>
    <xf numFmtId="0" fontId="0" fillId="2" borderId="0" xfId="0" quotePrefix="1" applyFill="1"/>
    <xf numFmtId="0" fontId="5" fillId="2" borderId="0" xfId="0" applyFont="1" applyFill="1"/>
    <xf numFmtId="0" fontId="0" fillId="5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6" fillId="0" borderId="1" xfId="0" applyFont="1" applyBorder="1" applyAlignment="1">
      <alignment wrapText="1"/>
    </xf>
    <xf numFmtId="2" fontId="0" fillId="0" borderId="1" xfId="0" applyNumberFormat="1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2" fontId="0" fillId="0" borderId="1" xfId="2" applyNumberFormat="1" applyFont="1" applyFill="1" applyBorder="1" applyAlignment="1">
      <alignment horizontal="right" wrapText="1"/>
    </xf>
    <xf numFmtId="164" fontId="0" fillId="0" borderId="1" xfId="0" quotePrefix="1" applyNumberFormat="1" applyBorder="1" applyAlignment="1">
      <alignment horizontal="right" wrapText="1"/>
    </xf>
    <xf numFmtId="164" fontId="0" fillId="0" borderId="1" xfId="2" applyNumberFormat="1" applyFont="1" applyFill="1" applyBorder="1" applyAlignment="1">
      <alignment horizontal="right" wrapText="1"/>
    </xf>
    <xf numFmtId="2" fontId="0" fillId="0" borderId="1" xfId="0" quotePrefix="1" applyNumberFormat="1" applyBorder="1" applyAlignment="1">
      <alignment horizontal="right" wrapText="1"/>
    </xf>
    <xf numFmtId="2" fontId="0" fillId="0" borderId="1" xfId="1" applyNumberFormat="1" applyFont="1" applyFill="1" applyBorder="1" applyAlignment="1">
      <alignment horizontal="right" wrapText="1"/>
    </xf>
    <xf numFmtId="164" fontId="0" fillId="0" borderId="1" xfId="1" applyNumberFormat="1" applyFont="1" applyFill="1" applyBorder="1" applyAlignment="1">
      <alignment horizontal="right" wrapText="1"/>
    </xf>
    <xf numFmtId="164" fontId="0" fillId="0" borderId="4" xfId="0" applyNumberFormat="1" applyBorder="1" applyAlignment="1">
      <alignment horizontal="right" wrapText="1"/>
    </xf>
    <xf numFmtId="2" fontId="0" fillId="0" borderId="4" xfId="2" applyNumberFormat="1" applyFont="1" applyFill="1" applyBorder="1" applyAlignment="1">
      <alignment horizontal="right" wrapText="1"/>
    </xf>
    <xf numFmtId="164" fontId="0" fillId="0" borderId="4" xfId="2" applyNumberFormat="1" applyFont="1" applyFill="1" applyBorder="1" applyAlignment="1">
      <alignment horizontal="right" wrapText="1"/>
    </xf>
    <xf numFmtId="164" fontId="6" fillId="0" borderId="4" xfId="0" applyNumberFormat="1" applyFont="1" applyBorder="1" applyAlignment="1">
      <alignment horizontal="right" wrapText="1"/>
    </xf>
    <xf numFmtId="2" fontId="0" fillId="0" borderId="4" xfId="0" applyNumberFormat="1" applyBorder="1" applyAlignment="1">
      <alignment horizontal="right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1</xdr:row>
      <xdr:rowOff>66675</xdr:rowOff>
    </xdr:from>
    <xdr:to>
      <xdr:col>2</xdr:col>
      <xdr:colOff>600075</xdr:colOff>
      <xdr:row>4</xdr:row>
      <xdr:rowOff>72390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33CC3D-705E-4124-8F48-B53BECF0C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266700"/>
          <a:ext cx="2133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7850-25C1-4856-9EBD-38BB8608F9F1}">
  <dimension ref="A1:I31"/>
  <sheetViews>
    <sheetView tabSelected="1" workbookViewId="0">
      <selection activeCell="D6" sqref="D6:G6"/>
    </sheetView>
  </sheetViews>
  <sheetFormatPr defaultRowHeight="15" x14ac:dyDescent="0.25"/>
  <cols>
    <col min="2" max="3" width="38.5703125" customWidth="1"/>
    <col min="4" max="4" width="22.85546875" customWidth="1"/>
    <col min="5" max="5" width="4.140625" customWidth="1"/>
    <col min="6" max="6" width="15.85546875" customWidth="1"/>
    <col min="7" max="7" width="16" customWidth="1"/>
    <col min="8" max="8" width="22" customWidth="1"/>
    <col min="9" max="9" width="24.5703125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24" thickBot="1" x14ac:dyDescent="0.4">
      <c r="A2" s="1"/>
      <c r="B2" s="2"/>
      <c r="C2" s="2"/>
      <c r="D2" s="27" t="str">
        <f>+Sheet2!A2</f>
        <v>Carrollton Springs</v>
      </c>
      <c r="E2" s="28"/>
      <c r="F2" s="28"/>
      <c r="G2" s="29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75" thickBot="1" x14ac:dyDescent="0.3">
      <c r="A6" s="1"/>
      <c r="B6" s="3"/>
      <c r="C6" s="3"/>
      <c r="D6" s="30" t="s">
        <v>124</v>
      </c>
      <c r="E6" s="31"/>
      <c r="F6" s="31"/>
      <c r="G6" s="32"/>
      <c r="H6" s="7" t="s">
        <v>54</v>
      </c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60" x14ac:dyDescent="0.25">
      <c r="A8" s="4"/>
      <c r="B8" s="8" t="s">
        <v>0</v>
      </c>
      <c r="C8" s="8" t="s">
        <v>59</v>
      </c>
      <c r="D8" s="8" t="s">
        <v>61</v>
      </c>
      <c r="E8" s="4"/>
      <c r="F8" s="8" t="s">
        <v>53</v>
      </c>
      <c r="G8" s="8" t="s">
        <v>1</v>
      </c>
      <c r="H8" s="8" t="s">
        <v>62</v>
      </c>
      <c r="I8" s="8" t="s">
        <v>63</v>
      </c>
    </row>
    <row r="9" spans="1:9" x14ac:dyDescent="0.25">
      <c r="A9" s="1"/>
      <c r="B9" s="35" t="s">
        <v>51</v>
      </c>
      <c r="C9" s="35" t="s">
        <v>55</v>
      </c>
      <c r="D9" s="38">
        <f>(VLOOKUP($D$6,DATA,2,FALSE))</f>
        <v>732</v>
      </c>
      <c r="E9" s="1"/>
      <c r="F9" s="34">
        <v>2781</v>
      </c>
      <c r="G9" s="34">
        <v>950</v>
      </c>
      <c r="H9" s="33">
        <f>MIN(Sheet2!F2:F46)</f>
        <v>550</v>
      </c>
      <c r="I9" s="33">
        <f>MAX(Sheet2!F2:F46)</f>
        <v>1760</v>
      </c>
    </row>
    <row r="10" spans="1:9" x14ac:dyDescent="0.25">
      <c r="A10" s="1"/>
      <c r="B10" s="36"/>
      <c r="C10" s="36"/>
      <c r="D10" s="39"/>
      <c r="E10" s="1"/>
      <c r="F10" s="34"/>
      <c r="G10" s="34"/>
      <c r="H10" s="33"/>
      <c r="I10" s="33"/>
    </row>
    <row r="11" spans="1:9" x14ac:dyDescent="0.25">
      <c r="A11" s="1"/>
      <c r="B11" s="36"/>
      <c r="C11" s="36"/>
      <c r="D11" s="39"/>
      <c r="E11" s="1"/>
      <c r="F11" s="34"/>
      <c r="G11" s="34"/>
      <c r="H11" s="33"/>
      <c r="I11" s="33"/>
    </row>
    <row r="12" spans="1:9" x14ac:dyDescent="0.25">
      <c r="A12" s="1"/>
      <c r="B12" s="36"/>
      <c r="C12" s="36"/>
      <c r="D12" s="39"/>
      <c r="E12" s="1"/>
      <c r="F12" s="34"/>
      <c r="G12" s="34"/>
      <c r="H12" s="33"/>
      <c r="I12" s="33"/>
    </row>
    <row r="13" spans="1:9" x14ac:dyDescent="0.25">
      <c r="A13" s="1"/>
      <c r="B13" s="36"/>
      <c r="C13" s="36"/>
      <c r="D13" s="39"/>
      <c r="E13" s="1"/>
      <c r="F13" s="34"/>
      <c r="G13" s="34"/>
      <c r="H13" s="33"/>
      <c r="I13" s="33"/>
    </row>
    <row r="14" spans="1:9" x14ac:dyDescent="0.25">
      <c r="A14" s="1"/>
      <c r="B14" s="36"/>
      <c r="C14" s="36"/>
      <c r="D14" s="39"/>
      <c r="E14" s="1"/>
      <c r="F14" s="34"/>
      <c r="G14" s="34"/>
      <c r="H14" s="33"/>
      <c r="I14" s="33"/>
    </row>
    <row r="15" spans="1:9" x14ac:dyDescent="0.25">
      <c r="A15" s="1"/>
      <c r="B15" s="37"/>
      <c r="C15" s="37"/>
      <c r="D15" s="40"/>
      <c r="E15" s="1"/>
      <c r="F15" s="34"/>
      <c r="G15" s="34"/>
      <c r="H15" s="33"/>
      <c r="I15" s="33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60" x14ac:dyDescent="0.25">
      <c r="A17" s="4"/>
      <c r="B17" s="8" t="s">
        <v>0</v>
      </c>
      <c r="C17" s="8" t="s">
        <v>59</v>
      </c>
      <c r="D17" s="8" t="s">
        <v>61</v>
      </c>
      <c r="E17" s="4"/>
      <c r="F17" s="8" t="s">
        <v>53</v>
      </c>
      <c r="G17" s="8" t="s">
        <v>1</v>
      </c>
      <c r="H17" s="8" t="s">
        <v>62</v>
      </c>
      <c r="I17" s="8" t="s">
        <v>63</v>
      </c>
    </row>
    <row r="18" spans="1:9" ht="30" customHeight="1" x14ac:dyDescent="0.25">
      <c r="A18" s="1"/>
      <c r="B18" s="35" t="s">
        <v>52</v>
      </c>
      <c r="C18" s="35" t="s">
        <v>56</v>
      </c>
      <c r="D18" s="38" t="str">
        <f>(VLOOKUP($D$6,DATA,5,FALSE))</f>
        <v>$365 More Intensive
$261 Less Intensive</v>
      </c>
      <c r="E18" s="1"/>
      <c r="F18" s="34">
        <v>1391</v>
      </c>
      <c r="G18" s="34">
        <v>360</v>
      </c>
      <c r="H18" s="33">
        <f>MIN(Sheet2!I2:I46)</f>
        <v>225</v>
      </c>
      <c r="I18" s="33">
        <f>MAX(Sheet2!I2:I46)</f>
        <v>800</v>
      </c>
    </row>
    <row r="19" spans="1:9" x14ac:dyDescent="0.25">
      <c r="A19" s="1"/>
      <c r="B19" s="36"/>
      <c r="C19" s="36"/>
      <c r="D19" s="39"/>
      <c r="E19" s="1"/>
      <c r="F19" s="34"/>
      <c r="G19" s="34"/>
      <c r="H19" s="33"/>
      <c r="I19" s="33"/>
    </row>
    <row r="20" spans="1:9" x14ac:dyDescent="0.25">
      <c r="A20" s="1"/>
      <c r="B20" s="37"/>
      <c r="C20" s="37"/>
      <c r="D20" s="40"/>
      <c r="E20" s="1"/>
      <c r="F20" s="34"/>
      <c r="G20" s="34"/>
      <c r="H20" s="33"/>
      <c r="I20" s="33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60" x14ac:dyDescent="0.25">
      <c r="A22" s="4"/>
      <c r="B22" s="8" t="s">
        <v>0</v>
      </c>
      <c r="C22" s="8" t="s">
        <v>59</v>
      </c>
      <c r="D22" s="8" t="s">
        <v>61</v>
      </c>
      <c r="E22" s="4"/>
      <c r="F22" s="8" t="s">
        <v>53</v>
      </c>
      <c r="G22" s="8" t="s">
        <v>1</v>
      </c>
      <c r="H22" s="8" t="s">
        <v>62</v>
      </c>
      <c r="I22" s="8" t="s">
        <v>63</v>
      </c>
    </row>
    <row r="23" spans="1:9" ht="30" customHeight="1" x14ac:dyDescent="0.25">
      <c r="A23" s="1"/>
      <c r="B23" s="35" t="s">
        <v>2</v>
      </c>
      <c r="C23" s="35" t="s">
        <v>57</v>
      </c>
      <c r="D23" s="38">
        <f>(VLOOKUP($D$6,DATA,6,FALSE))</f>
        <v>209</v>
      </c>
      <c r="E23" s="1"/>
      <c r="F23" s="34">
        <v>834</v>
      </c>
      <c r="G23" s="34">
        <v>270</v>
      </c>
      <c r="H23" s="33">
        <f>MIN(Sheet2!J2:J46)</f>
        <v>125</v>
      </c>
      <c r="I23" s="33">
        <f>MAX(Sheet2!J2:J46)</f>
        <v>640</v>
      </c>
    </row>
    <row r="24" spans="1:9" x14ac:dyDescent="0.25">
      <c r="A24" s="1"/>
      <c r="B24" s="36"/>
      <c r="C24" s="36"/>
      <c r="D24" s="39"/>
      <c r="E24" s="1"/>
      <c r="F24" s="34"/>
      <c r="G24" s="34"/>
      <c r="H24" s="33"/>
      <c r="I24" s="33"/>
    </row>
    <row r="25" spans="1:9" x14ac:dyDescent="0.25">
      <c r="A25" s="1"/>
      <c r="B25" s="37"/>
      <c r="C25" s="37"/>
      <c r="D25" s="40"/>
      <c r="E25" s="1"/>
      <c r="F25" s="34"/>
      <c r="G25" s="34"/>
      <c r="H25" s="33"/>
      <c r="I25" s="33"/>
    </row>
    <row r="26" spans="1:9" ht="15.75" thickBot="1" x14ac:dyDescent="0.3">
      <c r="A26" s="1"/>
      <c r="B26" s="5"/>
      <c r="C26" s="5"/>
      <c r="D26" s="5"/>
      <c r="E26" s="5"/>
      <c r="F26" s="5"/>
      <c r="G26" s="5"/>
      <c r="H26" s="5"/>
      <c r="I26" s="5"/>
    </row>
    <row r="27" spans="1:9" ht="15.75" thickTop="1" x14ac:dyDescent="0.25">
      <c r="A27" s="1"/>
      <c r="B27" s="1" t="s">
        <v>58</v>
      </c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6" t="s">
        <v>60</v>
      </c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6" t="s">
        <v>113</v>
      </c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6" t="s">
        <v>64</v>
      </c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6" t="s">
        <v>65</v>
      </c>
      <c r="C31" s="1"/>
      <c r="D31" s="1"/>
      <c r="E31" s="1"/>
      <c r="F31" s="1"/>
      <c r="G31" s="1"/>
      <c r="H31" s="1"/>
      <c r="I31" s="1"/>
    </row>
  </sheetData>
  <sheetProtection algorithmName="SHA-512" hashValue="5XZuayViWRhLH/JZbJEbZcUmJEThyNG6w/wCmgQn7OUTtN1qmpHz5LkVB29NpUXoFnnd9XbK3BT1bDMOM3o7JA==" saltValue="omc57/u+lV2cyJ4QR188QA==" spinCount="100000" sheet="1" objects="1" scenarios="1" selectLockedCells="1"/>
  <mergeCells count="23">
    <mergeCell ref="B18:B20"/>
    <mergeCell ref="B23:B25"/>
    <mergeCell ref="F9:F15"/>
    <mergeCell ref="G18:G20"/>
    <mergeCell ref="F18:F20"/>
    <mergeCell ref="D18:D20"/>
    <mergeCell ref="D9:D15"/>
    <mergeCell ref="G9:G15"/>
    <mergeCell ref="B9:B15"/>
    <mergeCell ref="F23:F25"/>
    <mergeCell ref="C9:C15"/>
    <mergeCell ref="C18:C20"/>
    <mergeCell ref="C23:C25"/>
    <mergeCell ref="D23:D25"/>
    <mergeCell ref="D2:G2"/>
    <mergeCell ref="D6:G6"/>
    <mergeCell ref="H18:H20"/>
    <mergeCell ref="I18:I20"/>
    <mergeCell ref="H23:H25"/>
    <mergeCell ref="I23:I25"/>
    <mergeCell ref="I9:I15"/>
    <mergeCell ref="H9:H15"/>
    <mergeCell ref="G23:G25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3EED21-22AB-4820-B04C-2CF8F562BCE9}">
          <x14:formula1>
            <xm:f>Sheet2!$E$2:$E$64</xm:f>
          </x14:formula1>
          <xm:sqref>D6:G6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341E-8400-4740-8B72-0C502C442AB8}">
  <dimension ref="A1:M168"/>
  <sheetViews>
    <sheetView topLeftCell="E2" workbookViewId="0">
      <selection activeCell="A44" sqref="A44:XFD45"/>
    </sheetView>
  </sheetViews>
  <sheetFormatPr defaultRowHeight="15" x14ac:dyDescent="0.25"/>
  <cols>
    <col min="1" max="1" width="14.7109375" bestFit="1" customWidth="1"/>
    <col min="2" max="2" width="32.85546875" bestFit="1" customWidth="1"/>
    <col min="3" max="3" width="31.85546875" bestFit="1" customWidth="1"/>
    <col min="4" max="4" width="20.42578125" bestFit="1" customWidth="1"/>
    <col min="5" max="5" width="35.42578125" customWidth="1"/>
    <col min="6" max="10" width="47.7109375" bestFit="1" customWidth="1"/>
    <col min="11" max="11" width="20.140625" bestFit="1" customWidth="1"/>
    <col min="12" max="12" width="27.5703125" bestFit="1" customWidth="1"/>
    <col min="13" max="13" width="25.5703125" bestFit="1" customWidth="1"/>
  </cols>
  <sheetData>
    <row r="1" spans="1:13" x14ac:dyDescent="0.25">
      <c r="A1" t="s">
        <v>3</v>
      </c>
      <c r="B1" t="s">
        <v>4</v>
      </c>
      <c r="C1" t="s">
        <v>5</v>
      </c>
      <c r="D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</row>
    <row r="2" spans="1:13" ht="45" x14ac:dyDescent="0.25">
      <c r="A2" s="10" t="s">
        <v>68</v>
      </c>
      <c r="B2" s="10" t="s">
        <v>15</v>
      </c>
      <c r="C2" s="10" t="s">
        <v>16</v>
      </c>
      <c r="D2" s="10" t="s">
        <v>17</v>
      </c>
      <c r="E2" t="str">
        <f>CONCATENATE(C2," (",D2,")")</f>
        <v>6 Degrees Health (Commercial)</v>
      </c>
      <c r="F2" s="13">
        <v>1760</v>
      </c>
      <c r="G2" s="13">
        <v>1760</v>
      </c>
      <c r="H2" s="14">
        <v>1760</v>
      </c>
      <c r="I2" s="14">
        <v>800</v>
      </c>
      <c r="J2" s="14">
        <v>640</v>
      </c>
      <c r="K2" s="22" t="s">
        <v>120</v>
      </c>
      <c r="L2" s="22" t="s">
        <v>120</v>
      </c>
      <c r="M2" s="15">
        <v>44256</v>
      </c>
    </row>
    <row r="3" spans="1:13" ht="45" x14ac:dyDescent="0.25">
      <c r="A3" s="10" t="s">
        <v>68</v>
      </c>
      <c r="B3" s="10" t="s">
        <v>18</v>
      </c>
      <c r="C3" s="10" t="s">
        <v>18</v>
      </c>
      <c r="D3" s="10" t="s">
        <v>17</v>
      </c>
      <c r="E3" t="str">
        <f t="shared" ref="E3:E64" si="0">CONCATENATE(C3," (",D3,")")</f>
        <v>Aetna (Commercial)</v>
      </c>
      <c r="F3" s="16">
        <v>969</v>
      </c>
      <c r="G3" s="16">
        <v>969</v>
      </c>
      <c r="H3" s="16">
        <v>969</v>
      </c>
      <c r="I3" s="16">
        <v>399</v>
      </c>
      <c r="J3" s="16">
        <v>215</v>
      </c>
      <c r="K3" s="22" t="s">
        <v>120</v>
      </c>
      <c r="L3" s="23">
        <v>86</v>
      </c>
      <c r="M3" s="15">
        <v>44788</v>
      </c>
    </row>
    <row r="4" spans="1:13" ht="45" x14ac:dyDescent="0.25">
      <c r="A4" s="10" t="s">
        <v>68</v>
      </c>
      <c r="B4" s="10" t="s">
        <v>18</v>
      </c>
      <c r="C4" s="10" t="s">
        <v>18</v>
      </c>
      <c r="D4" s="10" t="s">
        <v>19</v>
      </c>
      <c r="E4" t="str">
        <f t="shared" si="0"/>
        <v>Aetna (Medicare Advantage)</v>
      </c>
      <c r="F4" s="16">
        <v>969</v>
      </c>
      <c r="G4" s="16">
        <v>969</v>
      </c>
      <c r="H4" s="16">
        <v>969</v>
      </c>
      <c r="I4" s="16">
        <v>399</v>
      </c>
      <c r="J4" s="16">
        <v>215</v>
      </c>
      <c r="K4" s="22" t="s">
        <v>120</v>
      </c>
      <c r="L4" s="23">
        <v>86</v>
      </c>
      <c r="M4" s="15">
        <v>44788</v>
      </c>
    </row>
    <row r="5" spans="1:13" ht="45" x14ac:dyDescent="0.25">
      <c r="A5" s="10" t="s">
        <v>68</v>
      </c>
      <c r="B5" s="10" t="s">
        <v>69</v>
      </c>
      <c r="C5" s="10" t="s">
        <v>18</v>
      </c>
      <c r="D5" s="12" t="s">
        <v>26</v>
      </c>
      <c r="E5" t="str">
        <f t="shared" si="0"/>
        <v>Aetna (Managed Medicaid)</v>
      </c>
      <c r="F5" s="13">
        <v>625</v>
      </c>
      <c r="G5" s="13">
        <v>625</v>
      </c>
      <c r="H5" s="14">
        <v>625</v>
      </c>
      <c r="I5" s="14">
        <v>225</v>
      </c>
      <c r="J5" s="14">
        <v>195</v>
      </c>
      <c r="K5" s="22" t="s">
        <v>120</v>
      </c>
      <c r="L5" s="22" t="s">
        <v>120</v>
      </c>
      <c r="M5" s="15">
        <v>43876</v>
      </c>
    </row>
    <row r="6" spans="1:13" ht="45" x14ac:dyDescent="0.25">
      <c r="A6" s="10" t="s">
        <v>68</v>
      </c>
      <c r="B6" s="10" t="s">
        <v>114</v>
      </c>
      <c r="C6" s="10" t="s">
        <v>114</v>
      </c>
      <c r="D6" s="11" t="s">
        <v>17</v>
      </c>
      <c r="E6" t="str">
        <f t="shared" si="0"/>
        <v>Alliance Coal Health Plan (Commercial)</v>
      </c>
      <c r="F6" s="13">
        <v>1070</v>
      </c>
      <c r="G6" s="13">
        <v>1070</v>
      </c>
      <c r="H6" s="13">
        <v>1070</v>
      </c>
      <c r="I6" s="14">
        <v>535</v>
      </c>
      <c r="J6" s="14">
        <v>335</v>
      </c>
      <c r="K6" s="22" t="s">
        <v>120</v>
      </c>
      <c r="L6" s="24">
        <v>85</v>
      </c>
      <c r="M6" s="15">
        <v>45170</v>
      </c>
    </row>
    <row r="7" spans="1:13" ht="45" x14ac:dyDescent="0.25">
      <c r="A7" s="10" t="s">
        <v>68</v>
      </c>
      <c r="B7" s="10" t="s">
        <v>114</v>
      </c>
      <c r="C7" s="10" t="s">
        <v>114</v>
      </c>
      <c r="D7" s="11" t="s">
        <v>17</v>
      </c>
      <c r="E7" t="str">
        <f t="shared" si="0"/>
        <v>Alliance Coal Health Plan (Commercial)</v>
      </c>
      <c r="F7" s="13">
        <v>1070</v>
      </c>
      <c r="G7" s="13">
        <v>1070</v>
      </c>
      <c r="H7" s="13">
        <v>1070</v>
      </c>
      <c r="I7" s="14">
        <v>535</v>
      </c>
      <c r="J7" s="14">
        <v>335</v>
      </c>
      <c r="K7" s="22" t="s">
        <v>120</v>
      </c>
      <c r="L7" s="24">
        <v>85</v>
      </c>
      <c r="M7" s="15">
        <v>45170</v>
      </c>
    </row>
    <row r="8" spans="1:13" ht="30" x14ac:dyDescent="0.25">
      <c r="A8" s="10" t="s">
        <v>68</v>
      </c>
      <c r="B8" s="10" t="s">
        <v>21</v>
      </c>
      <c r="C8" s="10" t="s">
        <v>21</v>
      </c>
      <c r="D8" s="11" t="s">
        <v>17</v>
      </c>
      <c r="E8" t="str">
        <f t="shared" si="0"/>
        <v>American Behavioral (Commercial)</v>
      </c>
      <c r="F8" s="13">
        <v>1125</v>
      </c>
      <c r="G8" s="13">
        <v>1125</v>
      </c>
      <c r="H8" s="14">
        <v>1125</v>
      </c>
      <c r="I8" s="14">
        <v>500</v>
      </c>
      <c r="J8" s="14">
        <v>325</v>
      </c>
      <c r="K8" s="25">
        <v>975</v>
      </c>
      <c r="L8" s="22" t="s">
        <v>120</v>
      </c>
      <c r="M8" s="15">
        <v>44256</v>
      </c>
    </row>
    <row r="9" spans="1:13" ht="45" x14ac:dyDescent="0.25">
      <c r="A9" s="10" t="s">
        <v>68</v>
      </c>
      <c r="B9" s="10" t="s">
        <v>70</v>
      </c>
      <c r="C9" s="10" t="s">
        <v>70</v>
      </c>
      <c r="D9" s="11" t="s">
        <v>19</v>
      </c>
      <c r="E9" t="str">
        <f t="shared" si="0"/>
        <v>Amerigroup (Medicare Advantage)</v>
      </c>
      <c r="F9" s="13" t="s">
        <v>20</v>
      </c>
      <c r="G9" s="13" t="s">
        <v>20</v>
      </c>
      <c r="H9" s="14" t="s">
        <v>20</v>
      </c>
      <c r="I9" s="14" t="s">
        <v>20</v>
      </c>
      <c r="J9" s="14" t="s">
        <v>20</v>
      </c>
      <c r="K9" s="14" t="s">
        <v>120</v>
      </c>
      <c r="L9" s="14" t="s">
        <v>120</v>
      </c>
      <c r="M9" s="15">
        <v>42636</v>
      </c>
    </row>
    <row r="10" spans="1:13" ht="45" x14ac:dyDescent="0.25">
      <c r="A10" s="10" t="s">
        <v>68</v>
      </c>
      <c r="B10" s="10" t="s">
        <v>70</v>
      </c>
      <c r="C10" s="10" t="s">
        <v>70</v>
      </c>
      <c r="D10" s="11" t="s">
        <v>26</v>
      </c>
      <c r="E10" t="str">
        <f t="shared" si="0"/>
        <v>Amerigroup (Managed Medicaid)</v>
      </c>
      <c r="F10" s="13">
        <v>550</v>
      </c>
      <c r="G10" s="13">
        <v>550</v>
      </c>
      <c r="H10" s="14">
        <v>550</v>
      </c>
      <c r="I10" s="14">
        <v>225</v>
      </c>
      <c r="J10" s="14">
        <v>125</v>
      </c>
      <c r="K10" s="14" t="s">
        <v>120</v>
      </c>
      <c r="L10" s="18">
        <v>80</v>
      </c>
      <c r="M10" s="15">
        <v>42636</v>
      </c>
    </row>
    <row r="11" spans="1:13" ht="30" x14ac:dyDescent="0.25">
      <c r="A11" s="10" t="s">
        <v>68</v>
      </c>
      <c r="B11" s="10" t="s">
        <v>71</v>
      </c>
      <c r="C11" s="10" t="s">
        <v>71</v>
      </c>
      <c r="D11" s="11" t="s">
        <v>17</v>
      </c>
      <c r="E11" t="str">
        <f t="shared" si="0"/>
        <v>Baylor Quality Alliance (Commercial)</v>
      </c>
      <c r="F11" s="13" t="s">
        <v>121</v>
      </c>
      <c r="G11" s="13" t="s">
        <v>121</v>
      </c>
      <c r="H11" s="13" t="s">
        <v>121</v>
      </c>
      <c r="I11" s="13" t="s">
        <v>121</v>
      </c>
      <c r="J11" s="13" t="s">
        <v>121</v>
      </c>
      <c r="K11" s="13" t="s">
        <v>121</v>
      </c>
      <c r="L11" s="13" t="s">
        <v>121</v>
      </c>
      <c r="M11" s="15">
        <v>42290</v>
      </c>
    </row>
    <row r="12" spans="1:13" ht="45" x14ac:dyDescent="0.25">
      <c r="A12" s="10" t="s">
        <v>68</v>
      </c>
      <c r="B12" s="10" t="s">
        <v>72</v>
      </c>
      <c r="C12" s="10" t="s">
        <v>22</v>
      </c>
      <c r="D12" s="11" t="s">
        <v>17</v>
      </c>
      <c r="E12" t="str">
        <f t="shared" si="0"/>
        <v>BCBS/Anthem (Commercial)</v>
      </c>
      <c r="F12" s="13">
        <v>848</v>
      </c>
      <c r="G12" s="13">
        <v>848</v>
      </c>
      <c r="H12" s="14" t="s">
        <v>120</v>
      </c>
      <c r="I12" s="14">
        <v>370</v>
      </c>
      <c r="J12" s="14">
        <v>226</v>
      </c>
      <c r="K12" s="14" t="s">
        <v>120</v>
      </c>
      <c r="L12" s="14" t="s">
        <v>120</v>
      </c>
      <c r="M12" s="15">
        <v>44910</v>
      </c>
    </row>
    <row r="13" spans="1:13" ht="45" x14ac:dyDescent="0.25">
      <c r="A13" s="10" t="s">
        <v>68</v>
      </c>
      <c r="B13" s="10" t="s">
        <v>72</v>
      </c>
      <c r="C13" s="10" t="s">
        <v>22</v>
      </c>
      <c r="D13" s="11" t="s">
        <v>119</v>
      </c>
      <c r="E13" t="str">
        <f t="shared" si="0"/>
        <v>BCBS/Anthem (Commercialx)</v>
      </c>
      <c r="F13" s="13">
        <v>732</v>
      </c>
      <c r="G13" s="13">
        <v>732</v>
      </c>
      <c r="H13" s="14" t="s">
        <v>120</v>
      </c>
      <c r="I13" s="14" t="s">
        <v>104</v>
      </c>
      <c r="J13" s="14">
        <v>209</v>
      </c>
      <c r="K13" s="14" t="s">
        <v>120</v>
      </c>
      <c r="L13" s="14" t="s">
        <v>120</v>
      </c>
      <c r="M13" s="15">
        <v>44545</v>
      </c>
    </row>
    <row r="14" spans="1:13" ht="45" x14ac:dyDescent="0.25">
      <c r="A14" s="10" t="s">
        <v>68</v>
      </c>
      <c r="B14" s="10" t="s">
        <v>72</v>
      </c>
      <c r="C14" s="10" t="s">
        <v>22</v>
      </c>
      <c r="D14" s="11" t="s">
        <v>119</v>
      </c>
      <c r="E14" t="str">
        <f t="shared" si="0"/>
        <v>BCBS/Anthem (Commercialx)</v>
      </c>
      <c r="F14" s="13">
        <v>693</v>
      </c>
      <c r="G14" s="13">
        <v>693</v>
      </c>
      <c r="H14" s="14" t="s">
        <v>120</v>
      </c>
      <c r="I14" s="14" t="s">
        <v>105</v>
      </c>
      <c r="J14" s="14">
        <v>198</v>
      </c>
      <c r="K14" s="14" t="s">
        <v>120</v>
      </c>
      <c r="L14" s="14" t="s">
        <v>120</v>
      </c>
      <c r="M14" s="15">
        <v>44545</v>
      </c>
    </row>
    <row r="15" spans="1:13" ht="45" x14ac:dyDescent="0.25">
      <c r="A15" s="10" t="s">
        <v>68</v>
      </c>
      <c r="B15" s="10" t="s">
        <v>72</v>
      </c>
      <c r="C15" s="10" t="s">
        <v>22</v>
      </c>
      <c r="D15" s="11" t="s">
        <v>26</v>
      </c>
      <c r="E15" t="str">
        <f t="shared" si="0"/>
        <v>BCBS/Anthem (Managed Medicaid)</v>
      </c>
      <c r="F15" s="13" t="s">
        <v>103</v>
      </c>
      <c r="G15" s="13" t="s">
        <v>103</v>
      </c>
      <c r="H15" s="14" t="s">
        <v>120</v>
      </c>
      <c r="I15" s="14" t="s">
        <v>120</v>
      </c>
      <c r="J15" s="14" t="s">
        <v>120</v>
      </c>
      <c r="K15" s="14" t="s">
        <v>120</v>
      </c>
      <c r="L15" s="14" t="s">
        <v>120</v>
      </c>
      <c r="M15" s="15">
        <v>44545</v>
      </c>
    </row>
    <row r="16" spans="1:13" ht="45" x14ac:dyDescent="0.25">
      <c r="A16" s="10" t="s">
        <v>68</v>
      </c>
      <c r="B16" s="10" t="s">
        <v>72</v>
      </c>
      <c r="C16" s="10" t="s">
        <v>22</v>
      </c>
      <c r="D16" s="11" t="s">
        <v>19</v>
      </c>
      <c r="E16" t="str">
        <f t="shared" si="0"/>
        <v>BCBS/Anthem (Medicare Advantage)</v>
      </c>
      <c r="F16" s="13" t="s">
        <v>20</v>
      </c>
      <c r="G16" s="13" t="s">
        <v>20</v>
      </c>
      <c r="H16" s="14" t="s">
        <v>120</v>
      </c>
      <c r="I16" s="14" t="s">
        <v>20</v>
      </c>
      <c r="J16" s="14" t="s">
        <v>20</v>
      </c>
      <c r="K16" s="14" t="s">
        <v>120</v>
      </c>
      <c r="L16" s="14" t="s">
        <v>120</v>
      </c>
      <c r="M16" s="15">
        <v>42809</v>
      </c>
    </row>
    <row r="17" spans="1:13" ht="45" x14ac:dyDescent="0.25">
      <c r="A17" s="10" t="s">
        <v>68</v>
      </c>
      <c r="B17" s="10" t="s">
        <v>23</v>
      </c>
      <c r="C17" s="10" t="s">
        <v>23</v>
      </c>
      <c r="D17" s="11" t="s">
        <v>17</v>
      </c>
      <c r="E17" t="str">
        <f t="shared" si="0"/>
        <v>Beacon (Commercial)</v>
      </c>
      <c r="F17" s="19">
        <v>1024</v>
      </c>
      <c r="G17" s="19">
        <v>1024</v>
      </c>
      <c r="H17" s="19">
        <v>1024</v>
      </c>
      <c r="I17" s="19">
        <v>422</v>
      </c>
      <c r="J17" s="19">
        <v>274</v>
      </c>
      <c r="K17" s="14" t="s">
        <v>120</v>
      </c>
      <c r="L17" s="14" t="s">
        <v>120</v>
      </c>
      <c r="M17" s="15">
        <v>45200</v>
      </c>
    </row>
    <row r="18" spans="1:13" ht="45" x14ac:dyDescent="0.25">
      <c r="A18" s="10" t="s">
        <v>68</v>
      </c>
      <c r="B18" s="10" t="s">
        <v>23</v>
      </c>
      <c r="C18" s="10" t="s">
        <v>23</v>
      </c>
      <c r="D18" s="11" t="s">
        <v>26</v>
      </c>
      <c r="E18" t="str">
        <f t="shared" si="0"/>
        <v>Beacon (Managed Medicaid)</v>
      </c>
      <c r="F18" s="20">
        <v>625</v>
      </c>
      <c r="G18" s="20">
        <v>625</v>
      </c>
      <c r="H18" s="21">
        <v>625</v>
      </c>
      <c r="I18" s="21">
        <v>225</v>
      </c>
      <c r="J18" s="21">
        <v>145</v>
      </c>
      <c r="K18" s="14" t="s">
        <v>120</v>
      </c>
      <c r="L18" s="18" t="s">
        <v>66</v>
      </c>
      <c r="M18" s="15">
        <v>43854</v>
      </c>
    </row>
    <row r="19" spans="1:13" ht="45" x14ac:dyDescent="0.25">
      <c r="A19" s="10" t="s">
        <v>68</v>
      </c>
      <c r="B19" s="10" t="s">
        <v>24</v>
      </c>
      <c r="C19" s="12" t="s">
        <v>24</v>
      </c>
      <c r="D19" s="11" t="s">
        <v>17</v>
      </c>
      <c r="E19" t="str">
        <f t="shared" si="0"/>
        <v>Behavioral Health System (Commercial)</v>
      </c>
      <c r="F19" s="13">
        <v>1060</v>
      </c>
      <c r="G19" s="13">
        <v>1060</v>
      </c>
      <c r="H19" s="14">
        <v>1060</v>
      </c>
      <c r="I19" s="14">
        <v>466</v>
      </c>
      <c r="J19" s="14">
        <v>318</v>
      </c>
      <c r="K19" s="14" t="s">
        <v>120</v>
      </c>
      <c r="L19" s="14" t="s">
        <v>120</v>
      </c>
      <c r="M19" s="15">
        <v>44974</v>
      </c>
    </row>
    <row r="20" spans="1:13" ht="45" x14ac:dyDescent="0.25">
      <c r="A20" s="10" t="s">
        <v>68</v>
      </c>
      <c r="B20" s="10" t="s">
        <v>25</v>
      </c>
      <c r="C20" s="10" t="s">
        <v>25</v>
      </c>
      <c r="D20" s="11" t="s">
        <v>17</v>
      </c>
      <c r="E20" t="str">
        <f t="shared" si="0"/>
        <v>Bright Health (Commercial)</v>
      </c>
      <c r="F20" s="13">
        <v>1100</v>
      </c>
      <c r="G20" s="13">
        <v>1100</v>
      </c>
      <c r="H20" s="14">
        <v>1100</v>
      </c>
      <c r="I20" s="14">
        <v>450</v>
      </c>
      <c r="J20" s="14">
        <v>330</v>
      </c>
      <c r="K20" s="14" t="s">
        <v>120</v>
      </c>
      <c r="L20" s="14" t="s">
        <v>120</v>
      </c>
      <c r="M20" s="15">
        <v>44158</v>
      </c>
    </row>
    <row r="21" spans="1:13" ht="45" x14ac:dyDescent="0.25">
      <c r="A21" s="10" t="s">
        <v>68</v>
      </c>
      <c r="B21" s="10" t="s">
        <v>25</v>
      </c>
      <c r="C21" s="10" t="s">
        <v>25</v>
      </c>
      <c r="D21" s="11" t="s">
        <v>19</v>
      </c>
      <c r="E21" t="str">
        <f t="shared" si="0"/>
        <v>Bright Health (Medicare Advantage)</v>
      </c>
      <c r="F21" s="13" t="s">
        <v>20</v>
      </c>
      <c r="G21" s="13" t="s">
        <v>20</v>
      </c>
      <c r="H21" s="14" t="s">
        <v>20</v>
      </c>
      <c r="I21" s="14" t="s">
        <v>20</v>
      </c>
      <c r="J21" s="14" t="s">
        <v>20</v>
      </c>
      <c r="K21" s="14" t="s">
        <v>120</v>
      </c>
      <c r="L21" s="14" t="s">
        <v>120</v>
      </c>
      <c r="M21" s="15">
        <v>44158</v>
      </c>
    </row>
    <row r="22" spans="1:13" ht="45" x14ac:dyDescent="0.25">
      <c r="A22" s="10" t="s">
        <v>68</v>
      </c>
      <c r="B22" s="10" t="s">
        <v>73</v>
      </c>
      <c r="C22" s="10" t="s">
        <v>73</v>
      </c>
      <c r="D22" s="11" t="s">
        <v>19</v>
      </c>
      <c r="E22" t="str">
        <f t="shared" si="0"/>
        <v>Care N Care (Medicare Advantage)</v>
      </c>
      <c r="F22" s="13" t="s">
        <v>20</v>
      </c>
      <c r="G22" s="13" t="s">
        <v>20</v>
      </c>
      <c r="H22" s="14" t="s">
        <v>20</v>
      </c>
      <c r="I22" s="14" t="s">
        <v>20</v>
      </c>
      <c r="J22" s="14" t="s">
        <v>20</v>
      </c>
      <c r="K22" s="14" t="s">
        <v>120</v>
      </c>
      <c r="L22" s="14" t="s">
        <v>120</v>
      </c>
      <c r="M22" s="15">
        <v>42033</v>
      </c>
    </row>
    <row r="23" spans="1:13" ht="45" x14ac:dyDescent="0.25">
      <c r="A23" s="10" t="s">
        <v>68</v>
      </c>
      <c r="B23" s="10" t="s">
        <v>95</v>
      </c>
      <c r="C23" s="10" t="s">
        <v>95</v>
      </c>
      <c r="D23" s="11" t="s">
        <v>17</v>
      </c>
      <c r="E23" t="str">
        <f t="shared" si="0"/>
        <v>Carisk (Commercial)</v>
      </c>
      <c r="F23" s="13">
        <v>920</v>
      </c>
      <c r="G23" s="13">
        <v>920</v>
      </c>
      <c r="H23" s="14" t="s">
        <v>120</v>
      </c>
      <c r="I23" s="14">
        <v>465</v>
      </c>
      <c r="J23" s="14">
        <v>310</v>
      </c>
      <c r="K23" s="14" t="s">
        <v>120</v>
      </c>
      <c r="L23" s="14" t="s">
        <v>120</v>
      </c>
      <c r="M23" s="15">
        <v>44344</v>
      </c>
    </row>
    <row r="24" spans="1:13" ht="45" x14ac:dyDescent="0.25">
      <c r="A24" s="10" t="s">
        <v>68</v>
      </c>
      <c r="B24" s="10" t="s">
        <v>95</v>
      </c>
      <c r="C24" s="10" t="s">
        <v>95</v>
      </c>
      <c r="D24" s="11" t="s">
        <v>19</v>
      </c>
      <c r="E24" t="str">
        <f t="shared" si="0"/>
        <v>Carisk (Medicare Advantage)</v>
      </c>
      <c r="F24" s="13">
        <v>860</v>
      </c>
      <c r="G24" s="13">
        <v>860</v>
      </c>
      <c r="H24" s="14" t="s">
        <v>120</v>
      </c>
      <c r="I24" s="14">
        <v>375</v>
      </c>
      <c r="J24" s="14" t="s">
        <v>120</v>
      </c>
      <c r="K24" s="14" t="s">
        <v>120</v>
      </c>
      <c r="L24" s="14" t="s">
        <v>120</v>
      </c>
      <c r="M24" s="15">
        <v>44344</v>
      </c>
    </row>
    <row r="25" spans="1:13" ht="45" x14ac:dyDescent="0.25">
      <c r="A25" s="10" t="s">
        <v>68</v>
      </c>
      <c r="B25" s="10" t="s">
        <v>74</v>
      </c>
      <c r="C25" s="10" t="s">
        <v>115</v>
      </c>
      <c r="D25" s="12" t="s">
        <v>17</v>
      </c>
      <c r="E25" t="str">
        <f t="shared" si="0"/>
        <v>Ambetter (Commercial)</v>
      </c>
      <c r="F25" s="13">
        <v>1000</v>
      </c>
      <c r="G25" s="13">
        <v>1000</v>
      </c>
      <c r="H25" s="14" t="s">
        <v>120</v>
      </c>
      <c r="I25" s="14">
        <v>400</v>
      </c>
      <c r="J25" s="14">
        <v>215</v>
      </c>
      <c r="K25" s="22" t="s">
        <v>120</v>
      </c>
      <c r="L25" s="14" t="s">
        <v>120</v>
      </c>
      <c r="M25" s="15">
        <v>45200</v>
      </c>
    </row>
    <row r="26" spans="1:13" ht="45" x14ac:dyDescent="0.25">
      <c r="A26" s="10" t="s">
        <v>68</v>
      </c>
      <c r="B26" s="10" t="s">
        <v>74</v>
      </c>
      <c r="C26" s="10" t="s">
        <v>75</v>
      </c>
      <c r="D26" s="11" t="s">
        <v>26</v>
      </c>
      <c r="E26" t="str">
        <f t="shared" si="0"/>
        <v>Cenpatico (Managed Medicaid)</v>
      </c>
      <c r="F26" s="13">
        <v>625</v>
      </c>
      <c r="G26" s="13">
        <v>625</v>
      </c>
      <c r="H26" s="14" t="s">
        <v>120</v>
      </c>
      <c r="I26" s="14">
        <v>225</v>
      </c>
      <c r="J26" s="14">
        <v>150</v>
      </c>
      <c r="K26" s="22" t="s">
        <v>120</v>
      </c>
      <c r="L26" s="14" t="s">
        <v>120</v>
      </c>
      <c r="M26" s="15">
        <v>44105</v>
      </c>
    </row>
    <row r="27" spans="1:13" ht="45" x14ac:dyDescent="0.25">
      <c r="A27" s="10" t="s">
        <v>68</v>
      </c>
      <c r="B27" s="10" t="s">
        <v>74</v>
      </c>
      <c r="C27" s="10" t="s">
        <v>75</v>
      </c>
      <c r="D27" s="11" t="s">
        <v>19</v>
      </c>
      <c r="E27" t="str">
        <f t="shared" si="0"/>
        <v>Cenpatico (Medicare Advantage)</v>
      </c>
      <c r="F27" s="13" t="s">
        <v>20</v>
      </c>
      <c r="G27" s="13" t="s">
        <v>20</v>
      </c>
      <c r="H27" s="14" t="s">
        <v>120</v>
      </c>
      <c r="I27" s="14" t="s">
        <v>20</v>
      </c>
      <c r="J27" s="14" t="s">
        <v>20</v>
      </c>
      <c r="K27" s="22" t="s">
        <v>120</v>
      </c>
      <c r="L27" s="14" t="s">
        <v>120</v>
      </c>
      <c r="M27" s="15">
        <v>44105</v>
      </c>
    </row>
    <row r="28" spans="1:13" ht="45" x14ac:dyDescent="0.25">
      <c r="A28" s="10" t="s">
        <v>68</v>
      </c>
      <c r="B28" s="10" t="s">
        <v>28</v>
      </c>
      <c r="C28" s="10" t="s">
        <v>29</v>
      </c>
      <c r="D28" s="11" t="s">
        <v>17</v>
      </c>
      <c r="E28" t="str">
        <f t="shared" si="0"/>
        <v>ComPsych (Commercial)</v>
      </c>
      <c r="F28" s="13" t="s">
        <v>30</v>
      </c>
      <c r="G28" s="13" t="s">
        <v>30</v>
      </c>
      <c r="H28" s="14" t="s">
        <v>30</v>
      </c>
      <c r="I28" s="14" t="s">
        <v>30</v>
      </c>
      <c r="J28" s="14" t="s">
        <v>30</v>
      </c>
      <c r="K28" s="22" t="s">
        <v>120</v>
      </c>
      <c r="L28" s="14" t="s">
        <v>120</v>
      </c>
      <c r="M28" s="15">
        <v>37909</v>
      </c>
    </row>
    <row r="29" spans="1:13" ht="45" x14ac:dyDescent="0.25">
      <c r="A29" s="10" t="s">
        <v>68</v>
      </c>
      <c r="B29" s="10" t="s">
        <v>96</v>
      </c>
      <c r="C29" s="10" t="s">
        <v>96</v>
      </c>
      <c r="D29" s="11" t="s">
        <v>26</v>
      </c>
      <c r="E29" t="str">
        <f t="shared" si="0"/>
        <v>Cook Children's Health Plan (Managed Medicaid)</v>
      </c>
      <c r="F29" s="20">
        <v>625</v>
      </c>
      <c r="G29" s="20">
        <v>625</v>
      </c>
      <c r="H29" s="21">
        <v>625</v>
      </c>
      <c r="I29" s="21">
        <v>225</v>
      </c>
      <c r="J29" s="21">
        <v>195</v>
      </c>
      <c r="K29" s="22" t="s">
        <v>120</v>
      </c>
      <c r="L29" s="24" t="s">
        <v>66</v>
      </c>
      <c r="M29" s="15">
        <v>44805</v>
      </c>
    </row>
    <row r="30" spans="1:13" ht="45" x14ac:dyDescent="0.25">
      <c r="A30" s="10" t="s">
        <v>68</v>
      </c>
      <c r="B30" s="10" t="s">
        <v>97</v>
      </c>
      <c r="C30" s="10" t="s">
        <v>27</v>
      </c>
      <c r="D30" s="11" t="s">
        <v>17</v>
      </c>
      <c r="E30" t="str">
        <f t="shared" si="0"/>
        <v>Cigna (Commercial)</v>
      </c>
      <c r="F30" s="13">
        <v>1022</v>
      </c>
      <c r="G30" s="13">
        <v>1022</v>
      </c>
      <c r="H30" s="13">
        <v>1022</v>
      </c>
      <c r="I30" s="13">
        <v>388</v>
      </c>
      <c r="J30" s="13">
        <v>237</v>
      </c>
      <c r="K30" s="22" t="s">
        <v>120</v>
      </c>
      <c r="L30" s="22" t="s">
        <v>120</v>
      </c>
      <c r="M30" s="15">
        <v>44972</v>
      </c>
    </row>
    <row r="31" spans="1:13" ht="45" x14ac:dyDescent="0.25">
      <c r="A31" s="10" t="s">
        <v>68</v>
      </c>
      <c r="B31" s="10" t="s">
        <v>98</v>
      </c>
      <c r="C31" s="10" t="s">
        <v>98</v>
      </c>
      <c r="D31" s="11" t="s">
        <v>17</v>
      </c>
      <c r="E31" t="str">
        <f t="shared" si="0"/>
        <v>Evry Healthcare (Commercial)</v>
      </c>
      <c r="F31" s="16" t="s">
        <v>106</v>
      </c>
      <c r="G31" s="16" t="s">
        <v>106</v>
      </c>
      <c r="H31" s="18" t="s">
        <v>106</v>
      </c>
      <c r="I31" s="18">
        <v>618</v>
      </c>
      <c r="J31" s="18">
        <v>412</v>
      </c>
      <c r="K31" s="22" t="s">
        <v>120</v>
      </c>
      <c r="L31" s="14" t="s">
        <v>120</v>
      </c>
      <c r="M31" s="15">
        <v>44927</v>
      </c>
    </row>
    <row r="32" spans="1:13" x14ac:dyDescent="0.25">
      <c r="A32" s="9" t="s">
        <v>68</v>
      </c>
      <c r="B32" s="10" t="s">
        <v>31</v>
      </c>
      <c r="C32" s="10" t="s">
        <v>31</v>
      </c>
      <c r="D32" s="11" t="s">
        <v>17</v>
      </c>
      <c r="E32" t="str">
        <f t="shared" si="0"/>
        <v>First Health (Commercial)</v>
      </c>
      <c r="F32" s="13" t="s">
        <v>107</v>
      </c>
      <c r="G32" s="13" t="s">
        <v>107</v>
      </c>
      <c r="H32" s="13" t="s">
        <v>107</v>
      </c>
      <c r="I32" s="13" t="s">
        <v>107</v>
      </c>
      <c r="J32" s="13" t="s">
        <v>107</v>
      </c>
      <c r="K32" s="13" t="s">
        <v>107</v>
      </c>
      <c r="L32" s="13" t="s">
        <v>107</v>
      </c>
      <c r="M32" s="15">
        <v>44774</v>
      </c>
    </row>
    <row r="33" spans="1:13" ht="45" x14ac:dyDescent="0.25">
      <c r="A33" s="10" t="s">
        <v>68</v>
      </c>
      <c r="B33" s="10" t="s">
        <v>76</v>
      </c>
      <c r="C33" s="10" t="s">
        <v>77</v>
      </c>
      <c r="D33" s="11" t="s">
        <v>17</v>
      </c>
      <c r="E33" t="str">
        <f t="shared" si="0"/>
        <v>Healthcare Highways Health Plan (Commercial)</v>
      </c>
      <c r="F33" s="13">
        <v>998</v>
      </c>
      <c r="G33" s="13">
        <v>998</v>
      </c>
      <c r="H33" s="14">
        <v>998</v>
      </c>
      <c r="I33" s="17" t="s">
        <v>112</v>
      </c>
      <c r="J33" s="14">
        <v>329</v>
      </c>
      <c r="K33" s="22" t="s">
        <v>120</v>
      </c>
      <c r="L33" s="24">
        <v>89</v>
      </c>
      <c r="M33" s="15">
        <v>44927</v>
      </c>
    </row>
    <row r="34" spans="1:13" ht="45" x14ac:dyDescent="0.25">
      <c r="A34" s="10" t="s">
        <v>68</v>
      </c>
      <c r="B34" s="10" t="s">
        <v>78</v>
      </c>
      <c r="C34" s="10" t="s">
        <v>67</v>
      </c>
      <c r="D34" s="11" t="s">
        <v>17</v>
      </c>
      <c r="E34" t="str">
        <f t="shared" si="0"/>
        <v>Healthscope (Commercial)</v>
      </c>
      <c r="F34" s="13" t="s">
        <v>86</v>
      </c>
      <c r="G34" s="13" t="s">
        <v>86</v>
      </c>
      <c r="H34" s="14" t="s">
        <v>86</v>
      </c>
      <c r="I34" s="14" t="s">
        <v>86</v>
      </c>
      <c r="J34" s="14" t="s">
        <v>86</v>
      </c>
      <c r="K34" s="14" t="s">
        <v>120</v>
      </c>
      <c r="L34" s="14" t="s">
        <v>120</v>
      </c>
      <c r="M34" s="15">
        <v>43101</v>
      </c>
    </row>
    <row r="35" spans="1:13" ht="45" x14ac:dyDescent="0.25">
      <c r="A35" s="10" t="s">
        <v>68</v>
      </c>
      <c r="B35" s="10" t="s">
        <v>33</v>
      </c>
      <c r="C35" s="10" t="s">
        <v>33</v>
      </c>
      <c r="D35" s="11" t="s">
        <v>17</v>
      </c>
      <c r="E35" t="str">
        <f t="shared" si="0"/>
        <v>Healthsmart (Commercial)</v>
      </c>
      <c r="F35" s="13" t="s">
        <v>34</v>
      </c>
      <c r="G35" s="13" t="s">
        <v>34</v>
      </c>
      <c r="H35" s="14" t="s">
        <v>34</v>
      </c>
      <c r="I35" s="14" t="s">
        <v>34</v>
      </c>
      <c r="J35" s="14" t="s">
        <v>34</v>
      </c>
      <c r="K35" s="22" t="s">
        <v>120</v>
      </c>
      <c r="L35" s="22" t="s">
        <v>120</v>
      </c>
      <c r="M35" s="15">
        <v>41593</v>
      </c>
    </row>
    <row r="36" spans="1:13" ht="45" x14ac:dyDescent="0.25">
      <c r="A36" s="10" t="s">
        <v>68</v>
      </c>
      <c r="B36" s="10" t="s">
        <v>79</v>
      </c>
      <c r="C36" s="10" t="s">
        <v>79</v>
      </c>
      <c r="D36" s="11" t="s">
        <v>19</v>
      </c>
      <c r="E36" t="str">
        <f t="shared" si="0"/>
        <v>Healthspring (Medicare Advantage)</v>
      </c>
      <c r="F36" s="13" t="s">
        <v>20</v>
      </c>
      <c r="G36" s="13" t="s">
        <v>20</v>
      </c>
      <c r="H36" s="14" t="s">
        <v>20</v>
      </c>
      <c r="I36" s="14" t="s">
        <v>20</v>
      </c>
      <c r="J36" s="14" t="s">
        <v>120</v>
      </c>
      <c r="K36" s="22" t="s">
        <v>120</v>
      </c>
      <c r="L36" s="22" t="s">
        <v>120</v>
      </c>
      <c r="M36" s="15">
        <v>41306</v>
      </c>
    </row>
    <row r="37" spans="1:13" ht="45" x14ac:dyDescent="0.25">
      <c r="A37" s="10" t="s">
        <v>68</v>
      </c>
      <c r="B37" s="10" t="s">
        <v>35</v>
      </c>
      <c r="C37" s="10" t="s">
        <v>36</v>
      </c>
      <c r="D37" s="11" t="s">
        <v>17</v>
      </c>
      <c r="E37" t="str">
        <f t="shared" si="0"/>
        <v>Humana (Commercial)</v>
      </c>
      <c r="F37" s="13">
        <v>945</v>
      </c>
      <c r="G37" s="13">
        <v>945</v>
      </c>
      <c r="H37" s="13">
        <v>945</v>
      </c>
      <c r="I37" s="13">
        <v>412</v>
      </c>
      <c r="J37" s="13">
        <v>251</v>
      </c>
      <c r="K37" s="22" t="s">
        <v>120</v>
      </c>
      <c r="L37" s="13">
        <v>100</v>
      </c>
      <c r="M37" s="15">
        <v>44896</v>
      </c>
    </row>
    <row r="38" spans="1:13" ht="45" x14ac:dyDescent="0.25">
      <c r="A38" s="10" t="s">
        <v>68</v>
      </c>
      <c r="B38" s="10" t="s">
        <v>35</v>
      </c>
      <c r="C38" s="10" t="s">
        <v>36</v>
      </c>
      <c r="D38" s="11" t="s">
        <v>19</v>
      </c>
      <c r="E38" t="str">
        <f t="shared" si="0"/>
        <v>Humana (Medicare Advantage)</v>
      </c>
      <c r="F38" s="13" t="s">
        <v>20</v>
      </c>
      <c r="G38" s="13" t="s">
        <v>20</v>
      </c>
      <c r="H38" s="14" t="s">
        <v>20</v>
      </c>
      <c r="I38" s="14" t="s">
        <v>20</v>
      </c>
      <c r="J38" s="14" t="s">
        <v>20</v>
      </c>
      <c r="K38" s="22" t="s">
        <v>120</v>
      </c>
      <c r="L38" s="22" t="s">
        <v>120</v>
      </c>
      <c r="M38" s="15">
        <v>41974</v>
      </c>
    </row>
    <row r="39" spans="1:13" ht="30" x14ac:dyDescent="0.25">
      <c r="A39" s="10" t="s">
        <v>68</v>
      </c>
      <c r="B39" s="10" t="s">
        <v>37</v>
      </c>
      <c r="C39" s="10" t="s">
        <v>37</v>
      </c>
      <c r="D39" s="10" t="s">
        <v>17</v>
      </c>
      <c r="E39" t="str">
        <f t="shared" si="0"/>
        <v>Imagine Health (Commercial)</v>
      </c>
      <c r="F39" s="13">
        <v>1024</v>
      </c>
      <c r="G39" s="13">
        <v>1024</v>
      </c>
      <c r="H39" s="13">
        <v>1024</v>
      </c>
      <c r="I39" s="14">
        <v>426</v>
      </c>
      <c r="J39" s="14">
        <v>260</v>
      </c>
      <c r="K39" s="22">
        <v>884</v>
      </c>
      <c r="L39" s="24">
        <v>88</v>
      </c>
      <c r="M39" s="15">
        <v>44927</v>
      </c>
    </row>
    <row r="40" spans="1:13" ht="30" x14ac:dyDescent="0.25">
      <c r="A40" s="10" t="s">
        <v>68</v>
      </c>
      <c r="B40" s="10" t="s">
        <v>116</v>
      </c>
      <c r="C40" s="10" t="s">
        <v>116</v>
      </c>
      <c r="D40" s="11" t="s">
        <v>17</v>
      </c>
      <c r="E40" t="str">
        <f t="shared" si="0"/>
        <v>Imperial Health (Commercial)</v>
      </c>
      <c r="F40" s="13" t="s">
        <v>122</v>
      </c>
      <c r="G40" s="13" t="s">
        <v>122</v>
      </c>
      <c r="H40" s="13" t="s">
        <v>122</v>
      </c>
      <c r="I40" s="13" t="s">
        <v>122</v>
      </c>
      <c r="J40" s="13" t="s">
        <v>122</v>
      </c>
      <c r="K40" s="26" t="s">
        <v>122</v>
      </c>
      <c r="L40" s="22" t="s">
        <v>120</v>
      </c>
      <c r="M40" s="15">
        <v>45047</v>
      </c>
    </row>
    <row r="41" spans="1:13" ht="30" x14ac:dyDescent="0.25">
      <c r="A41" s="10" t="s">
        <v>68</v>
      </c>
      <c r="B41" s="10" t="s">
        <v>116</v>
      </c>
      <c r="C41" s="10" t="s">
        <v>116</v>
      </c>
      <c r="D41" s="10" t="s">
        <v>19</v>
      </c>
      <c r="E41" t="str">
        <f t="shared" ref="E41:E42" si="1">CONCATENATE(C41," (",D41,")")</f>
        <v>Imperial Health (Medicare Advantage)</v>
      </c>
      <c r="F41" s="13" t="s">
        <v>123</v>
      </c>
      <c r="G41" s="13" t="s">
        <v>123</v>
      </c>
      <c r="H41" s="13" t="s">
        <v>123</v>
      </c>
      <c r="I41" s="13" t="s">
        <v>123</v>
      </c>
      <c r="J41" s="13" t="s">
        <v>123</v>
      </c>
      <c r="K41" s="26" t="s">
        <v>123</v>
      </c>
      <c r="L41" s="14" t="s">
        <v>120</v>
      </c>
      <c r="M41" s="15">
        <v>45047</v>
      </c>
    </row>
    <row r="42" spans="1:13" ht="45" x14ac:dyDescent="0.25">
      <c r="A42" s="10" t="s">
        <v>68</v>
      </c>
      <c r="B42" s="10" t="s">
        <v>38</v>
      </c>
      <c r="C42" s="10" t="s">
        <v>38</v>
      </c>
      <c r="D42" s="11" t="s">
        <v>17</v>
      </c>
      <c r="E42" t="str">
        <f t="shared" si="1"/>
        <v>Magellan (Commercial)</v>
      </c>
      <c r="F42" s="13">
        <v>1031</v>
      </c>
      <c r="G42" s="13">
        <v>1031</v>
      </c>
      <c r="H42" s="14">
        <v>1031</v>
      </c>
      <c r="I42" s="14">
        <v>424</v>
      </c>
      <c r="J42" s="14">
        <v>285</v>
      </c>
      <c r="K42" s="22" t="s">
        <v>120</v>
      </c>
      <c r="L42" s="22" t="s">
        <v>120</v>
      </c>
      <c r="M42" s="15">
        <v>45017</v>
      </c>
    </row>
    <row r="43" spans="1:13" ht="45" x14ac:dyDescent="0.25">
      <c r="A43" s="10" t="s">
        <v>68</v>
      </c>
      <c r="B43" s="10" t="s">
        <v>38</v>
      </c>
      <c r="C43" s="10" t="s">
        <v>38</v>
      </c>
      <c r="D43" s="11" t="s">
        <v>19</v>
      </c>
      <c r="E43" t="str">
        <f t="shared" si="0"/>
        <v>Magellan (Medicare Advantage)</v>
      </c>
      <c r="F43" s="13">
        <v>1031</v>
      </c>
      <c r="G43" s="13">
        <v>1031</v>
      </c>
      <c r="H43" s="14">
        <v>1031</v>
      </c>
      <c r="I43" s="14">
        <v>424</v>
      </c>
      <c r="J43" s="14">
        <v>285</v>
      </c>
      <c r="K43" s="22" t="s">
        <v>120</v>
      </c>
      <c r="L43" s="22" t="s">
        <v>120</v>
      </c>
      <c r="M43" s="15">
        <v>45017</v>
      </c>
    </row>
    <row r="44" spans="1:13" ht="30" x14ac:dyDescent="0.25">
      <c r="A44" s="10" t="s">
        <v>68</v>
      </c>
      <c r="B44" s="10" t="s">
        <v>94</v>
      </c>
      <c r="C44" s="10" t="s">
        <v>94</v>
      </c>
      <c r="D44" s="10" t="s">
        <v>94</v>
      </c>
      <c r="E44" t="str">
        <f t="shared" ref="E44:E45" si="2">CONCATENATE(C44," (",D44,")")</f>
        <v>Medicaid (Medicaid)</v>
      </c>
      <c r="F44" s="13" t="s">
        <v>66</v>
      </c>
      <c r="G44" s="13" t="s">
        <v>66</v>
      </c>
      <c r="H44" s="13" t="s">
        <v>66</v>
      </c>
      <c r="I44" s="13" t="s">
        <v>66</v>
      </c>
      <c r="J44" s="13" t="s">
        <v>66</v>
      </c>
      <c r="K44" s="14"/>
      <c r="L44" s="18"/>
      <c r="M44" s="15"/>
    </row>
    <row r="45" spans="1:13" ht="30" x14ac:dyDescent="0.25">
      <c r="A45" s="10" t="s">
        <v>68</v>
      </c>
      <c r="B45" s="10" t="s">
        <v>93</v>
      </c>
      <c r="C45" s="10" t="s">
        <v>93</v>
      </c>
      <c r="D45" s="10" t="s">
        <v>93</v>
      </c>
      <c r="E45" t="str">
        <f t="shared" si="2"/>
        <v>Medicare (Medicare)</v>
      </c>
      <c r="F45" s="13" t="s">
        <v>20</v>
      </c>
      <c r="G45" s="13" t="s">
        <v>20</v>
      </c>
      <c r="H45" s="13" t="s">
        <v>20</v>
      </c>
      <c r="I45" s="13" t="s">
        <v>20</v>
      </c>
      <c r="J45" s="13" t="s">
        <v>20</v>
      </c>
      <c r="K45" s="14"/>
      <c r="L45" s="18"/>
      <c r="M45" s="15"/>
    </row>
    <row r="46" spans="1:13" ht="45" x14ac:dyDescent="0.25">
      <c r="A46" s="10" t="s">
        <v>68</v>
      </c>
      <c r="B46" s="10" t="s">
        <v>80</v>
      </c>
      <c r="C46" s="10" t="s">
        <v>80</v>
      </c>
      <c r="D46" s="11" t="s">
        <v>17</v>
      </c>
      <c r="E46" t="str">
        <f t="shared" si="0"/>
        <v>MHN (Commercial)</v>
      </c>
      <c r="F46" s="13">
        <v>993</v>
      </c>
      <c r="G46" s="13">
        <v>993</v>
      </c>
      <c r="H46" s="14">
        <v>993</v>
      </c>
      <c r="I46" s="14">
        <v>468</v>
      </c>
      <c r="J46" s="14">
        <v>312</v>
      </c>
      <c r="K46" s="22" t="s">
        <v>120</v>
      </c>
      <c r="L46" s="24">
        <v>83</v>
      </c>
      <c r="M46" s="15">
        <v>43511</v>
      </c>
    </row>
    <row r="47" spans="1:13" ht="45" x14ac:dyDescent="0.25">
      <c r="A47" s="9" t="s">
        <v>68</v>
      </c>
      <c r="B47" s="10" t="s">
        <v>99</v>
      </c>
      <c r="C47" s="10" t="s">
        <v>99</v>
      </c>
      <c r="D47" s="11" t="s">
        <v>17</v>
      </c>
      <c r="E47" t="str">
        <f t="shared" si="0"/>
        <v>Mines &amp; Associates (Commercial)</v>
      </c>
      <c r="F47" s="19">
        <v>1310</v>
      </c>
      <c r="G47" s="19">
        <v>1310</v>
      </c>
      <c r="H47" s="14">
        <v>1310</v>
      </c>
      <c r="I47" s="14">
        <v>525</v>
      </c>
      <c r="J47" s="14">
        <v>315</v>
      </c>
      <c r="K47" s="22" t="s">
        <v>120</v>
      </c>
      <c r="L47" s="24">
        <v>90</v>
      </c>
      <c r="M47" s="15">
        <v>44774</v>
      </c>
    </row>
    <row r="48" spans="1:13" ht="45" x14ac:dyDescent="0.25">
      <c r="A48" s="10" t="s">
        <v>68</v>
      </c>
      <c r="B48" s="10" t="s">
        <v>39</v>
      </c>
      <c r="C48" s="10" t="s">
        <v>39</v>
      </c>
      <c r="D48" s="11" t="s">
        <v>17</v>
      </c>
      <c r="E48" t="str">
        <f t="shared" si="0"/>
        <v>Molina (Commercial)</v>
      </c>
      <c r="F48" s="13" t="s">
        <v>40</v>
      </c>
      <c r="G48" s="13" t="s">
        <v>40</v>
      </c>
      <c r="H48" s="14" t="s">
        <v>40</v>
      </c>
      <c r="I48" s="14">
        <v>340</v>
      </c>
      <c r="J48" s="14">
        <v>225</v>
      </c>
      <c r="K48" s="22" t="s">
        <v>120</v>
      </c>
      <c r="L48" s="22" t="s">
        <v>120</v>
      </c>
      <c r="M48" s="15">
        <v>43692</v>
      </c>
    </row>
    <row r="49" spans="1:13" ht="45" x14ac:dyDescent="0.25">
      <c r="A49" s="10" t="s">
        <v>68</v>
      </c>
      <c r="B49" s="10" t="s">
        <v>39</v>
      </c>
      <c r="C49" s="10" t="s">
        <v>39</v>
      </c>
      <c r="D49" s="11" t="s">
        <v>26</v>
      </c>
      <c r="E49" t="str">
        <f t="shared" si="0"/>
        <v>Molina (Managed Medicaid)</v>
      </c>
      <c r="F49" s="13" t="s">
        <v>66</v>
      </c>
      <c r="G49" s="13" t="s">
        <v>66</v>
      </c>
      <c r="H49" s="14" t="s">
        <v>66</v>
      </c>
      <c r="I49" s="14">
        <v>260</v>
      </c>
      <c r="J49" s="14">
        <v>175</v>
      </c>
      <c r="K49" s="14" t="s">
        <v>120</v>
      </c>
      <c r="L49" s="22" t="s">
        <v>120</v>
      </c>
      <c r="M49" s="15">
        <v>43692</v>
      </c>
    </row>
    <row r="50" spans="1:13" ht="45" x14ac:dyDescent="0.25">
      <c r="A50" s="10" t="s">
        <v>68</v>
      </c>
      <c r="B50" s="10" t="s">
        <v>39</v>
      </c>
      <c r="C50" s="10" t="s">
        <v>39</v>
      </c>
      <c r="D50" s="11" t="s">
        <v>19</v>
      </c>
      <c r="E50" t="str">
        <f t="shared" si="0"/>
        <v>Molina (Medicare Advantage)</v>
      </c>
      <c r="F50" s="13" t="s">
        <v>20</v>
      </c>
      <c r="G50" s="13" t="s">
        <v>20</v>
      </c>
      <c r="H50" s="14" t="s">
        <v>20</v>
      </c>
      <c r="I50" s="14">
        <v>340</v>
      </c>
      <c r="J50" s="14">
        <v>225</v>
      </c>
      <c r="K50" s="14" t="s">
        <v>120</v>
      </c>
      <c r="L50" s="22" t="s">
        <v>120</v>
      </c>
      <c r="M50" s="15">
        <v>43692</v>
      </c>
    </row>
    <row r="51" spans="1:13" ht="45" x14ac:dyDescent="0.25">
      <c r="A51" s="10" t="s">
        <v>68</v>
      </c>
      <c r="B51" s="10" t="s">
        <v>100</v>
      </c>
      <c r="C51" s="10" t="s">
        <v>41</v>
      </c>
      <c r="D51" s="11" t="s">
        <v>17</v>
      </c>
      <c r="E51" t="str">
        <f t="shared" si="0"/>
        <v>Multiplan (Commercial)</v>
      </c>
      <c r="F51" s="13" t="s">
        <v>108</v>
      </c>
      <c r="G51" s="13" t="s">
        <v>108</v>
      </c>
      <c r="H51" s="14" t="s">
        <v>108</v>
      </c>
      <c r="I51" s="14" t="s">
        <v>108</v>
      </c>
      <c r="J51" s="14" t="s">
        <v>108</v>
      </c>
      <c r="K51" s="14" t="s">
        <v>120</v>
      </c>
      <c r="L51" s="22" t="s">
        <v>120</v>
      </c>
      <c r="M51" s="15">
        <v>42856</v>
      </c>
    </row>
    <row r="52" spans="1:13" ht="45" x14ac:dyDescent="0.25">
      <c r="A52" s="10" t="s">
        <v>68</v>
      </c>
      <c r="B52" s="10" t="s">
        <v>101</v>
      </c>
      <c r="C52" s="10" t="s">
        <v>41</v>
      </c>
      <c r="D52" s="11" t="s">
        <v>17</v>
      </c>
      <c r="E52" t="str">
        <f t="shared" si="0"/>
        <v>Multiplan (Commercial)</v>
      </c>
      <c r="F52" s="13" t="s">
        <v>109</v>
      </c>
      <c r="G52" s="13" t="s">
        <v>109</v>
      </c>
      <c r="H52" s="14" t="s">
        <v>109</v>
      </c>
      <c r="I52" s="14" t="s">
        <v>109</v>
      </c>
      <c r="J52" s="14" t="s">
        <v>109</v>
      </c>
      <c r="K52" s="22" t="s">
        <v>120</v>
      </c>
      <c r="L52" s="22" t="s">
        <v>120</v>
      </c>
      <c r="M52" s="15">
        <v>42856</v>
      </c>
    </row>
    <row r="53" spans="1:13" ht="45" x14ac:dyDescent="0.25">
      <c r="A53" s="10" t="s">
        <v>68</v>
      </c>
      <c r="B53" s="10" t="s">
        <v>42</v>
      </c>
      <c r="C53" s="10" t="s">
        <v>41</v>
      </c>
      <c r="D53" s="11" t="s">
        <v>17</v>
      </c>
      <c r="E53" t="str">
        <f t="shared" si="0"/>
        <v>Multiplan (Commercial)</v>
      </c>
      <c r="F53" s="13" t="s">
        <v>110</v>
      </c>
      <c r="G53" s="13" t="s">
        <v>110</v>
      </c>
      <c r="H53" s="14" t="s">
        <v>110</v>
      </c>
      <c r="I53" s="14" t="s">
        <v>111</v>
      </c>
      <c r="J53" s="14" t="s">
        <v>111</v>
      </c>
      <c r="K53" s="22" t="s">
        <v>120</v>
      </c>
      <c r="L53" s="22" t="s">
        <v>120</v>
      </c>
      <c r="M53" s="15">
        <v>44287</v>
      </c>
    </row>
    <row r="54" spans="1:13" ht="30" x14ac:dyDescent="0.25">
      <c r="A54" s="10" t="s">
        <v>68</v>
      </c>
      <c r="B54" s="10" t="s">
        <v>43</v>
      </c>
      <c r="C54" s="10" t="s">
        <v>43</v>
      </c>
      <c r="D54" s="11" t="s">
        <v>17</v>
      </c>
      <c r="E54" t="str">
        <f t="shared" si="0"/>
        <v>Provider Networks of America (Commercial)</v>
      </c>
      <c r="F54" s="13" t="s">
        <v>44</v>
      </c>
      <c r="G54" s="13" t="s">
        <v>44</v>
      </c>
      <c r="H54" s="14" t="s">
        <v>44</v>
      </c>
      <c r="I54" s="14" t="s">
        <v>44</v>
      </c>
      <c r="J54" s="14" t="s">
        <v>44</v>
      </c>
      <c r="K54" s="22" t="s">
        <v>44</v>
      </c>
      <c r="L54" s="22" t="s">
        <v>120</v>
      </c>
      <c r="M54" s="15">
        <v>44414</v>
      </c>
    </row>
    <row r="55" spans="1:13" ht="45" x14ac:dyDescent="0.25">
      <c r="A55" s="10" t="s">
        <v>68</v>
      </c>
      <c r="B55" s="10" t="s">
        <v>81</v>
      </c>
      <c r="C55" s="10" t="s">
        <v>82</v>
      </c>
      <c r="D55" s="11" t="s">
        <v>17</v>
      </c>
      <c r="E55" t="str">
        <f t="shared" si="0"/>
        <v>Quik Trip (Commercial)</v>
      </c>
      <c r="F55" s="13" t="s">
        <v>32</v>
      </c>
      <c r="G55" s="13" t="s">
        <v>32</v>
      </c>
      <c r="H55" s="14" t="s">
        <v>32</v>
      </c>
      <c r="I55" s="14" t="s">
        <v>32</v>
      </c>
      <c r="J55" s="14" t="s">
        <v>32</v>
      </c>
      <c r="K55" s="22" t="s">
        <v>120</v>
      </c>
      <c r="L55" s="22" t="s">
        <v>120</v>
      </c>
      <c r="M55" s="15">
        <v>43586</v>
      </c>
    </row>
    <row r="56" spans="1:13" ht="45" x14ac:dyDescent="0.25">
      <c r="A56" s="10" t="s">
        <v>68</v>
      </c>
      <c r="B56" s="10" t="s">
        <v>83</v>
      </c>
      <c r="C56" s="10" t="s">
        <v>84</v>
      </c>
      <c r="D56" s="11" t="s">
        <v>17</v>
      </c>
      <c r="E56" t="str">
        <f t="shared" si="0"/>
        <v>SWHP (Commercial)</v>
      </c>
      <c r="F56" s="13">
        <v>790</v>
      </c>
      <c r="G56" s="13">
        <v>790</v>
      </c>
      <c r="H56" s="14">
        <v>790</v>
      </c>
      <c r="I56" s="14">
        <v>315</v>
      </c>
      <c r="J56" s="14">
        <v>210</v>
      </c>
      <c r="K56" s="22" t="s">
        <v>120</v>
      </c>
      <c r="L56" s="14" t="s">
        <v>120</v>
      </c>
      <c r="M56" s="15">
        <v>44501</v>
      </c>
    </row>
    <row r="57" spans="1:13" ht="45" x14ac:dyDescent="0.25">
      <c r="A57" s="10" t="s">
        <v>68</v>
      </c>
      <c r="B57" s="10" t="s">
        <v>83</v>
      </c>
      <c r="C57" s="10" t="s">
        <v>84</v>
      </c>
      <c r="D57" s="11" t="s">
        <v>19</v>
      </c>
      <c r="E57" t="str">
        <f t="shared" si="0"/>
        <v>SWHP (Medicare Advantage)</v>
      </c>
      <c r="F57" s="13" t="s">
        <v>20</v>
      </c>
      <c r="G57" s="13" t="s">
        <v>20</v>
      </c>
      <c r="H57" s="14" t="s">
        <v>20</v>
      </c>
      <c r="I57" s="14" t="s">
        <v>20</v>
      </c>
      <c r="J57" s="14" t="s">
        <v>20</v>
      </c>
      <c r="K57" s="22" t="s">
        <v>120</v>
      </c>
      <c r="L57" s="14" t="s">
        <v>120</v>
      </c>
      <c r="M57" s="15">
        <v>42095</v>
      </c>
    </row>
    <row r="58" spans="1:13" ht="45" x14ac:dyDescent="0.25">
      <c r="A58" s="10" t="s">
        <v>68</v>
      </c>
      <c r="B58" s="10" t="s">
        <v>45</v>
      </c>
      <c r="C58" s="10" t="s">
        <v>102</v>
      </c>
      <c r="D58" s="11" t="s">
        <v>46</v>
      </c>
      <c r="E58" t="str">
        <f t="shared" si="0"/>
        <v>Tricare (Other Governmental)</v>
      </c>
      <c r="F58" s="13" t="s">
        <v>87</v>
      </c>
      <c r="G58" s="13" t="s">
        <v>87</v>
      </c>
      <c r="H58" s="14" t="s">
        <v>120</v>
      </c>
      <c r="I58" s="18" t="s">
        <v>88</v>
      </c>
      <c r="J58" s="18" t="s">
        <v>89</v>
      </c>
      <c r="K58" s="22" t="s">
        <v>120</v>
      </c>
      <c r="L58" s="18" t="s">
        <v>87</v>
      </c>
      <c r="M58" s="15">
        <v>43101</v>
      </c>
    </row>
    <row r="59" spans="1:13" ht="45" x14ac:dyDescent="0.25">
      <c r="A59" s="10" t="s">
        <v>68</v>
      </c>
      <c r="B59" s="10" t="s">
        <v>85</v>
      </c>
      <c r="C59" s="10" t="s">
        <v>102</v>
      </c>
      <c r="D59" s="11" t="s">
        <v>46</v>
      </c>
      <c r="E59" t="str">
        <f t="shared" si="0"/>
        <v>Tricare (Other Governmental)</v>
      </c>
      <c r="F59" s="13" t="s">
        <v>47</v>
      </c>
      <c r="G59" s="13" t="s">
        <v>47</v>
      </c>
      <c r="H59" s="14" t="s">
        <v>47</v>
      </c>
      <c r="I59" s="14" t="s">
        <v>47</v>
      </c>
      <c r="J59" s="14" t="s">
        <v>47</v>
      </c>
      <c r="K59" s="22" t="s">
        <v>120</v>
      </c>
      <c r="L59" s="24" t="s">
        <v>47</v>
      </c>
      <c r="M59" s="15">
        <v>43511</v>
      </c>
    </row>
    <row r="60" spans="1:13" ht="45" x14ac:dyDescent="0.25">
      <c r="A60" s="10" t="s">
        <v>68</v>
      </c>
      <c r="B60" s="10" t="s">
        <v>48</v>
      </c>
      <c r="C60" s="10" t="s">
        <v>49</v>
      </c>
      <c r="D60" s="11" t="s">
        <v>17</v>
      </c>
      <c r="E60" t="str">
        <f t="shared" si="0"/>
        <v>UBH (Commercial)</v>
      </c>
      <c r="F60" s="13">
        <v>884</v>
      </c>
      <c r="G60" s="13">
        <v>884</v>
      </c>
      <c r="H60" s="13">
        <v>884</v>
      </c>
      <c r="I60" s="13">
        <v>379</v>
      </c>
      <c r="J60" s="13">
        <v>203</v>
      </c>
      <c r="K60" s="22" t="s">
        <v>120</v>
      </c>
      <c r="L60" s="14" t="s">
        <v>120</v>
      </c>
      <c r="M60" s="15">
        <v>45200</v>
      </c>
    </row>
    <row r="61" spans="1:13" ht="45" x14ac:dyDescent="0.25">
      <c r="A61" s="10" t="s">
        <v>68</v>
      </c>
      <c r="B61" s="10" t="s">
        <v>48</v>
      </c>
      <c r="C61" s="10" t="s">
        <v>49</v>
      </c>
      <c r="D61" s="11" t="s">
        <v>19</v>
      </c>
      <c r="E61" t="str">
        <f t="shared" si="0"/>
        <v>UBH (Medicare Advantage)</v>
      </c>
      <c r="F61" s="13">
        <v>846</v>
      </c>
      <c r="G61" s="13">
        <v>846</v>
      </c>
      <c r="H61" s="13">
        <v>846</v>
      </c>
      <c r="I61" s="13">
        <v>353</v>
      </c>
      <c r="J61" s="13">
        <v>190</v>
      </c>
      <c r="K61" s="22" t="s">
        <v>120</v>
      </c>
      <c r="L61" s="14" t="s">
        <v>120</v>
      </c>
      <c r="M61" s="15">
        <v>45200</v>
      </c>
    </row>
    <row r="62" spans="1:13" ht="45" x14ac:dyDescent="0.25">
      <c r="A62" s="10" t="s">
        <v>68</v>
      </c>
      <c r="B62" s="10" t="s">
        <v>48</v>
      </c>
      <c r="C62" s="10" t="s">
        <v>49</v>
      </c>
      <c r="D62" s="11" t="s">
        <v>26</v>
      </c>
      <c r="E62" t="str">
        <f t="shared" si="0"/>
        <v>UBH (Managed Medicaid)</v>
      </c>
      <c r="F62" s="13">
        <v>595</v>
      </c>
      <c r="G62" s="13">
        <v>595</v>
      </c>
      <c r="H62" s="13">
        <v>595</v>
      </c>
      <c r="I62" s="13">
        <v>330</v>
      </c>
      <c r="J62" s="13">
        <v>177</v>
      </c>
      <c r="K62" s="22" t="s">
        <v>120</v>
      </c>
      <c r="L62" s="14" t="s">
        <v>120</v>
      </c>
      <c r="M62" s="15">
        <v>44172</v>
      </c>
    </row>
    <row r="63" spans="1:13" ht="45" x14ac:dyDescent="0.25">
      <c r="A63" s="10" t="s">
        <v>68</v>
      </c>
      <c r="B63" s="10" t="s">
        <v>117</v>
      </c>
      <c r="C63" s="10" t="s">
        <v>102</v>
      </c>
      <c r="D63" s="11" t="s">
        <v>46</v>
      </c>
      <c r="E63" t="str">
        <f t="shared" si="0"/>
        <v>Tricare (Other Governmental)</v>
      </c>
      <c r="F63" s="13" t="s">
        <v>47</v>
      </c>
      <c r="G63" s="13" t="s">
        <v>47</v>
      </c>
      <c r="H63" s="14" t="s">
        <v>47</v>
      </c>
      <c r="I63" s="14" t="s">
        <v>47</v>
      </c>
      <c r="J63" s="14" t="s">
        <v>47</v>
      </c>
      <c r="K63" s="22" t="s">
        <v>120</v>
      </c>
      <c r="L63" s="24" t="s">
        <v>47</v>
      </c>
      <c r="M63" s="15">
        <v>44986</v>
      </c>
    </row>
    <row r="64" spans="1:13" ht="45" x14ac:dyDescent="0.25">
      <c r="A64" s="10" t="s">
        <v>68</v>
      </c>
      <c r="B64" s="10" t="s">
        <v>118</v>
      </c>
      <c r="C64" s="10" t="s">
        <v>50</v>
      </c>
      <c r="D64" s="11" t="s">
        <v>46</v>
      </c>
      <c r="E64" t="str">
        <f t="shared" si="0"/>
        <v>VA (Other Governmental)</v>
      </c>
      <c r="F64" s="13" t="s">
        <v>20</v>
      </c>
      <c r="G64" s="13" t="s">
        <v>20</v>
      </c>
      <c r="H64" s="14" t="s">
        <v>20</v>
      </c>
      <c r="I64" s="14" t="s">
        <v>20</v>
      </c>
      <c r="J64" s="14" t="s">
        <v>20</v>
      </c>
      <c r="K64" s="22" t="s">
        <v>120</v>
      </c>
      <c r="L64" s="22" t="s">
        <v>120</v>
      </c>
      <c r="M64" s="15">
        <v>43600</v>
      </c>
    </row>
    <row r="166" spans="4:4" ht="30" x14ac:dyDescent="0.25">
      <c r="D166" s="11" t="s">
        <v>90</v>
      </c>
    </row>
    <row r="167" spans="4:4" ht="45" x14ac:dyDescent="0.25">
      <c r="D167" s="11" t="s">
        <v>91</v>
      </c>
    </row>
    <row r="168" spans="4:4" ht="30" x14ac:dyDescent="0.25">
      <c r="D168" s="11" t="s">
        <v>92</v>
      </c>
    </row>
  </sheetData>
  <conditionalFormatting sqref="A2:D64">
    <cfRule type="containsBlanks" dxfId="1" priority="2">
      <formula>LEN(TRIM(A2))=0</formula>
    </cfRule>
  </conditionalFormatting>
  <conditionalFormatting sqref="F2:M64">
    <cfRule type="containsBlanks" dxfId="0" priority="1">
      <formula>LEN(TRIM(F2))=0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SHOPPABLE SERVICE</vt:lpstr>
      <vt:lpstr>Sheet2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Beckham</dc:creator>
  <cp:lastModifiedBy>Renee Beckham</cp:lastModifiedBy>
  <dcterms:created xsi:type="dcterms:W3CDTF">2021-11-18T21:37:31Z</dcterms:created>
  <dcterms:modified xsi:type="dcterms:W3CDTF">2023-12-27T18:39:36Z</dcterms:modified>
</cp:coreProperties>
</file>